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518"/>
  <workbookPr defaultThemeVersion="124226"/>
  <mc:AlternateContent xmlns:mc="http://schemas.openxmlformats.org/markup-compatibility/2006">
    <mc:Choice Requires="x15">
      <x15ac:absPath xmlns:x15ac="http://schemas.microsoft.com/office/spreadsheetml/2010/11/ac" url="https://xrbgovt.sharepoint.com/sites/FinanceManagement/Shared Documents/SSC Reporting/SSC CE Reporting/CE Expense report 2021 2022/"/>
    </mc:Choice>
  </mc:AlternateContent>
  <xr:revisionPtr revIDLastSave="67" documentId="8_{CB61647A-8789-4278-A9F4-382EC86FA94F}" xr6:coauthVersionLast="47" xr6:coauthVersionMax="47" xr10:uidLastSave="{713A04A4-4BC6-4046-A205-4FD57033A61C}"/>
  <bookViews>
    <workbookView xWindow="27250" yWindow="-110" windowWidth="38620" windowHeight="21220" firstSheet="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expenses'!$A$1:$E$39</definedName>
    <definedName name="_xlnm.Print_Area" localSheetId="5">'Gifts and benefits'!$A$1:$F$36</definedName>
    <definedName name="_xlnm.Print_Area" localSheetId="0">'Guidance for agencies'!$A$1:$A$58</definedName>
    <definedName name="_xlnm.Print_Area" localSheetId="3">Hospitality!$A$1:$E$30</definedName>
    <definedName name="_xlnm.Print_Area" localSheetId="1">'Summary and sign-off'!$A$1:$F$23</definedName>
    <definedName name="_xlnm.Print_Area" localSheetId="2">Travel!$A$1:$E$88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3" l="1"/>
  <c r="A15" i="3" s="1"/>
  <c r="A16" i="3" s="1"/>
  <c r="A17" i="3" s="1"/>
  <c r="A18" i="3" s="1"/>
  <c r="A19" i="3" s="1"/>
  <c r="A20" i="3" s="1"/>
  <c r="A21" i="3" s="1"/>
  <c r="A22" i="3" s="1"/>
  <c r="A23" i="3" s="1"/>
  <c r="B55" i="1"/>
  <c r="D25" i="4" l="1"/>
  <c r="C33" i="3"/>
  <c r="C23" i="2"/>
  <c r="C60" i="1"/>
  <c r="C77"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3" i="2" s="1"/>
  <c r="F60" i="13"/>
  <c r="E25" i="4" s="1"/>
  <c r="F59" i="13"/>
  <c r="D33" i="3" s="1"/>
  <c r="F57" i="13"/>
  <c r="D77" i="1" s="1"/>
  <c r="F56" i="13"/>
  <c r="D60" i="1" s="1"/>
  <c r="F55" i="13"/>
  <c r="D22" i="1" s="1"/>
  <c r="C13" i="13"/>
  <c r="C12" i="13"/>
  <c r="C11" i="13"/>
  <c r="C16" i="13" l="1"/>
  <c r="C17" i="13"/>
  <c r="B5" i="4" l="1"/>
  <c r="B4" i="4"/>
  <c r="B5" i="3"/>
  <c r="B4" i="3"/>
  <c r="B5" i="2"/>
  <c r="B4" i="2"/>
  <c r="B5" i="1"/>
  <c r="B4" i="1"/>
  <c r="C15" i="13" l="1"/>
  <c r="F12" i="13" l="1"/>
  <c r="C25" i="4"/>
  <c r="F11" i="13" s="1"/>
  <c r="F13" i="13" l="1"/>
  <c r="B77" i="1"/>
  <c r="B17" i="13" s="1"/>
  <c r="B60" i="1"/>
  <c r="B16" i="13" s="1"/>
  <c r="B22" i="1"/>
  <c r="B15" i="13" s="1"/>
  <c r="B33" i="3" l="1"/>
  <c r="B13" i="13" s="1"/>
  <c r="B23" i="2"/>
  <c r="B12" i="13" s="1"/>
  <c r="B11" i="13" l="1"/>
  <c r="B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tc={C551904B-29A1-496D-A7E9-4BF599DB1AE3}</author>
  </authors>
  <commentList>
    <comment ref="B11" authorId="0" shapeId="0" xr:uid="{C551904B-29A1-496D-A7E9-4BF599DB1AE3}">
      <text>
        <t>[Threaded comment]
Your version of Excel allows you to read this threaded comment; however, any edits to it will get removed if the file is opened in a newer version of Excel. Learn more: https://go.microsoft.com/fwlink/?linkid=870924
Comment:
    @Lucy Haberfield could you please check if it is good to go? Thank you.</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<sst xmlns="http://schemas.openxmlformats.org/spreadsheetml/2006/main" count="390" uniqueCount="249">
  <si>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</si>
  <si>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</si>
  <si>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</si>
  <si>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</si>
  <si>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</si>
  <si>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</si>
  <si>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</si>
  <si>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</si>
  <si>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</si>
  <si>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</si>
  <si>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</si>
  <si>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</si>
  <si>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</si>
  <si>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</si>
  <si>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</si>
  <si>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</si>
  <si>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</si>
  <si>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</si>
  <si>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</si>
  <si>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</si>
  <si>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</si>
  <si>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</si>
  <si>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</si>
  <si>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</si>
  <si>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</si>
  <si>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</si>
  <si>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</si>
  <si>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</si>
  <si>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</si>
  <si>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</si>
  <si>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</si>
  <si>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</si>
  <si>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</si>
  <si>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</si>
  <si>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</si>
  <si>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</si>
  <si>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</si>
  <si>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</si>
  <si>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</si>
  <si>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</si>
  <si>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</si>
  <si>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</si>
  <si>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</si>
  <si>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</si>
  <si>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</si>
  <si>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</si>
  <si>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</si>
  <si>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</si>
  <si>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</si>
  <si>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</si>
  <si>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</si>
  <si>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</si>
  <si>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</si>
  <si>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External Reporting Board</t>
  </si>
  <si>
    <t>Chief Executive**</t>
  </si>
  <si>
    <t>April Mackenzie</t>
  </si>
  <si>
    <t>Disclosure period start***</t>
  </si>
  <si>
    <t>Disclosure period end***</t>
  </si>
  <si>
    <t>Agency totals check</t>
  </si>
  <si>
    <t>Chief Executive approval****</t>
  </si>
  <si>
    <t>This disclosure has not yet been approved by the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</si>
  <si>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</si>
  <si>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</si>
  <si>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</si>
  <si>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</si>
  <si>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</si>
  <si>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</si>
  <si>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</si>
  <si>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</si>
  <si>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</si>
  <si>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</si>
  <si>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</si>
  <si>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</si>
  <si>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</si>
  <si>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</si>
  <si>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</si>
  <si>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</si>
  <si>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</si>
  <si>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</si>
  <si>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</si>
  <si>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</si>
  <si>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</si>
  <si>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</si>
  <si>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</si>
  <si>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</si>
  <si>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</si>
  <si>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</si>
  <si>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</si>
  <si>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</si>
  <si>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</si>
  <si>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</si>
  <si>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</si>
  <si>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</si>
  <si>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</si>
  <si>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</si>
  <si>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</si>
  <si>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</si>
  <si>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</si>
  <si>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</si>
  <si>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</si>
  <si>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</si>
  <si>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</si>
  <si>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</si>
  <si>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</si>
  <si>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</si>
  <si>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</si>
  <si>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</si>
  <si>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</si>
  <si>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</si>
  <si>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</si>
  <si>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</si>
  <si>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</si>
  <si>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</si>
  <si>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</si>
  <si>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</si>
  <si>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</si>
  <si>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</si>
  <si>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</si>
  <si>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</si>
  <si>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</si>
  <si>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</si>
  <si>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</si>
  <si>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</si>
  <si>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</si>
  <si>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</si>
  <si>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</si>
  <si>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</si>
  <si>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</si>
  <si>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Climate related disclosures (CRD) meeting Auckland</t>
  </si>
  <si>
    <t>Parking at Queenstown Airport</t>
  </si>
  <si>
    <t>Queenstown</t>
  </si>
  <si>
    <t xml:space="preserve">Taxi-Central Taxi Auckland </t>
  </si>
  <si>
    <t>Auckland</t>
  </si>
  <si>
    <t xml:space="preserve">Taxi-Crown Cabs Ltd Auckland </t>
  </si>
  <si>
    <t xml:space="preserve">Meal at Sectra Café Auckland </t>
  </si>
  <si>
    <t xml:space="preserve">Meal-Ortolana Auckland </t>
  </si>
  <si>
    <t>Accommodation - the Hotel Britomart</t>
  </si>
  <si>
    <t>Return flights between Queenstown &amp; Auckland</t>
  </si>
  <si>
    <t>Queenstown/Auckland</t>
  </si>
  <si>
    <t>FMA Board meeing CRD -Michele Embling and April Mackenzie</t>
  </si>
  <si>
    <t>Flight Auckland to Wellington</t>
  </si>
  <si>
    <t>Auckland/Wellington</t>
  </si>
  <si>
    <t>Flight Queenstown to Auckland</t>
  </si>
  <si>
    <t>Taxi-Central Taxi Auckland</t>
  </si>
  <si>
    <t>Meal - QT Auckland</t>
  </si>
  <si>
    <t>Accommodation - QT Auckland</t>
  </si>
  <si>
    <t xml:space="preserve">Attending Strategy meeting for inflencing international accounting standard setting board </t>
  </si>
  <si>
    <t>Return flights between Queenstown and Wellington</t>
  </si>
  <si>
    <t>Queenstown/Wellington</t>
  </si>
  <si>
    <t>Attending meeting in Wellington and Christchurch CRD Wanaga</t>
  </si>
  <si>
    <t>Return flights between Queenstown and Wellington and Christchurch</t>
  </si>
  <si>
    <t xml:space="preserve">Integrated reporting brainstorm </t>
  </si>
  <si>
    <t>Flight Sound Air Wanaka and Christchurch</t>
  </si>
  <si>
    <t>Wanaka/Christchurch</t>
  </si>
  <si>
    <t>Meeting with staff member Joanne Scott and meeting with Executive Coach Andy Wotton (Nelson based)</t>
  </si>
  <si>
    <t>Transportation- NZ Rent a Car Nelson</t>
  </si>
  <si>
    <t>Nelson</t>
  </si>
  <si>
    <t>Return flights Wellington and Nelson</t>
  </si>
  <si>
    <t>Wellington/Nelson</t>
  </si>
  <si>
    <t>Parking Wgtn Airport - day trip to Nelson</t>
  </si>
  <si>
    <t>Wellington</t>
  </si>
  <si>
    <t xml:space="preserve">Team meeting in Christchurch </t>
  </si>
  <si>
    <t>Return flight Wankaka and Christchurch</t>
  </si>
  <si>
    <t>Meeting with Executive Coach Andy Wotton  Nelson based</t>
  </si>
  <si>
    <t>Taxis - Neslon 20/1</t>
  </si>
  <si>
    <t>Suppliers selection XRB Nga Pou Ote Kawa Ora framework for ESG</t>
  </si>
  <si>
    <t>Return flights Queentown to Wellington</t>
  </si>
  <si>
    <t xml:space="preserve">Meeting with Executive Coach Andy Wotton  </t>
  </si>
  <si>
    <t>Transportation-Nelson Taxi</t>
  </si>
  <si>
    <t>Transportation-Kiwi Cabs</t>
  </si>
  <si>
    <t>XRB Board meeting (20 Jun) and Climate SteerCo group meeting (21 Jun)</t>
  </si>
  <si>
    <t xml:space="preserve">Transportation - BRAR TRANSPORT-from airport to hotel </t>
  </si>
  <si>
    <t xml:space="preserve">Taxi- Auckland Co OP Taxis to Auckland airport </t>
  </si>
  <si>
    <t>Accommodation - the Parnell Auckland</t>
  </si>
  <si>
    <t>Return flight Queentown and Auckland</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</si>
  <si>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</si>
  <si>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</si>
  <si>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</si>
  <si>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</si>
  <si>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Attending Communications Team Day meeting</t>
  </si>
  <si>
    <t>Taxi</t>
  </si>
  <si>
    <t>Office to Berhampore/Kingston</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</si>
  <si>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</si>
  <si>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</si>
  <si>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</si>
  <si>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</si>
  <si>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</si>
  <si>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</si>
  <si>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</si>
  <si>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</si>
  <si>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</si>
  <si>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</si>
  <si>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</si>
  <si>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</si>
  <si>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</si>
  <si>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Meeting with potential EA candidate</t>
  </si>
  <si>
    <t>Coffee for 2 people</t>
  </si>
  <si>
    <t>Pickle &amp; Pie Wellington</t>
  </si>
  <si>
    <t>Coffee with potential candidate</t>
  </si>
  <si>
    <t>Interview a new employee</t>
  </si>
  <si>
    <t>Meal for 2 people</t>
  </si>
  <si>
    <t>Nahm restaurant Nelson</t>
  </si>
  <si>
    <t>Meeting with potential senior staff</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</si>
  <si>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</si>
  <si>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</si>
  <si>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</si>
  <si>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</si>
  <si>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</si>
  <si>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</si>
  <si>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</si>
  <si>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</si>
  <si>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</si>
  <si>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Cellphone monthly plan</t>
  </si>
  <si>
    <t>Cellphone data costs</t>
  </si>
  <si>
    <t>New Zealand</t>
  </si>
  <si>
    <t xml:space="preserve">SamSung cellphone </t>
  </si>
  <si>
    <t xml:space="preserve">Cellphone </t>
  </si>
  <si>
    <t>CAANZ Membership</t>
  </si>
  <si>
    <t>Membership Fee</t>
  </si>
  <si>
    <t>Meeting with the Board member Jackie Cheyne</t>
  </si>
  <si>
    <t>Breakfast for 2 people</t>
  </si>
  <si>
    <t>Relishes Wanaka</t>
  </si>
  <si>
    <t>Dinner with the Board Chair Michele Embling</t>
  </si>
  <si>
    <t>Capitol Wellington</t>
  </si>
  <si>
    <t>Catch up with the Board Chair Michele Embling and Deputy Chair Jane Taylor before SteerCo meeting</t>
  </si>
  <si>
    <t>Coffee for 3 people</t>
  </si>
  <si>
    <t>Kanteen Auckland</t>
  </si>
  <si>
    <t>the Board Chair Michele Embling and Deputy Chair Jane Taylor coffee</t>
  </si>
  <si>
    <t>Red Rabbit Coffee Co Auckland</t>
  </si>
  <si>
    <t>Development coaching for April Mackenzie</t>
  </si>
  <si>
    <t>Professional development</t>
  </si>
  <si>
    <t>Nelson/New Zealand</t>
  </si>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</sst>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1409]d\ mmmm\ yyyy;@"/>
  </numFmts>
  <fonts count="37">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44"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4"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44"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3" fillId="0" borderId="0" xfId="0" applyFont="1"/>
    <xf numFmtId="164"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8" fontId="0" fillId="0" borderId="0" xfId="0" applyNumberFormat="1" applyAlignment="1">
      <alignment wrapText="1"/>
    </xf>
    <xf numFmtId="8" fontId="19" fillId="3" borderId="0" xfId="0" applyNumberFormat="1" applyFont="1" applyFill="1" applyAlignment="1">
      <alignment vertical="center"/>
    </xf>
    <xf numFmtId="8" fontId="21" fillId="0" borderId="4" xfId="2" applyNumberFormat="1" applyFont="1" applyFill="1" applyBorder="1" applyAlignment="1" applyProtection="1">
      <alignment vertical="center" wrapText="1" readingOrder="1"/>
    </xf>
    <xf numFmtId="8" fontId="21" fillId="0" borderId="0" xfId="2" applyNumberFormat="1" applyFont="1" applyFill="1" applyBorder="1" applyAlignment="1" applyProtection="1">
      <alignment vertical="center" wrapText="1" readingOrder="1"/>
    </xf>
    <xf numFmtId="8" fontId="31" fillId="0" borderId="4" xfId="2" applyNumberFormat="1" applyFont="1" applyFill="1" applyBorder="1" applyAlignment="1" applyProtection="1">
      <alignment vertical="center" wrapText="1" readingOrder="1"/>
    </xf>
    <xf numFmtId="8"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5" fillId="3" borderId="0" xfId="0" applyFont="1" applyFill="1" applyAlignment="1">
      <alignment horizontal="center" vertical="center" readingOrder="1"/>
    </xf>
    <xf numFmtId="0" fontId="20" fillId="3" borderId="0" xfId="0" applyFont="1" applyFill="1" applyAlignment="1">
      <alignment vertical="center"/>
    </xf>
    <xf numFmtId="8"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44" fontId="18" fillId="3" borderId="0" xfId="2" applyFont="1" applyFill="1" applyBorder="1" applyAlignment="1" applyProtection="1">
      <alignment horizontal="center" vertical="center" wrapText="1" readingOrder="1"/>
    </xf>
    <xf numFmtId="44"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44"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0" fontId="12" fillId="9" borderId="0" xfId="1" applyFont="1" applyFill="1" applyAlignment="1" applyProtection="1">
      <alignment vertical="center" wrapText="1"/>
    </xf>
    <xf numFmtId="165" fontId="15" fillId="10" borderId="3" xfId="0" applyNumberFormat="1" applyFont="1" applyFill="1" applyBorder="1" applyAlignment="1" applyProtection="1">
      <alignment vertical="center"/>
      <protection locked="0"/>
    </xf>
    <xf numFmtId="8"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5"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5" fillId="10" borderId="4" xfId="0" applyFont="1" applyFill="1" applyBorder="1" applyAlignment="1" applyProtection="1">
      <alignment horizontal="left" vertical="center" wrapText="1"/>
      <protection locked="0"/>
    </xf>
    <xf numFmtId="8"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5" fontId="15" fillId="10" borderId="8" xfId="0" applyNumberFormat="1" applyFont="1" applyFill="1" applyBorder="1" applyAlignment="1" applyProtection="1">
      <alignment vertical="center" wrapText="1"/>
      <protection locked="0"/>
    </xf>
    <xf numFmtId="8"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5" fontId="15" fillId="3" borderId="3" xfId="0" applyNumberFormat="1" applyFont="1" applyFill="1" applyBorder="1" applyAlignment="1" applyProtection="1">
      <alignment vertical="center"/>
      <protection locked="0"/>
    </xf>
    <xf numFmtId="8"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4"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4" fontId="35" fillId="3" borderId="0" xfId="0" applyNumberFormat="1" applyFont="1" applyFill="1" applyAlignment="1">
      <alignment horizontal="center" vertical="center" wrapText="1"/>
    </xf>
    <xf numFmtId="0" fontId="34" fillId="11" borderId="7" xfId="0" applyFont="1" applyFill="1" applyBorder="1" applyAlignment="1">
      <alignment horizontal="center" vertical="center" wrapText="1"/>
    </xf>
    <xf numFmtId="165" fontId="15" fillId="11" borderId="3" xfId="0" applyNumberFormat="1" applyFont="1" applyFill="1" applyBorder="1" applyAlignment="1" applyProtection="1">
      <alignment vertical="center"/>
      <protection locked="0"/>
    </xf>
    <xf numFmtId="8"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5" fontId="15" fillId="11" borderId="3" xfId="0" applyNumberFormat="1" applyFont="1" applyFill="1" applyBorder="1" applyAlignment="1" applyProtection="1">
      <alignment vertical="center" wrapText="1"/>
      <protection locked="0"/>
    </xf>
    <xf numFmtId="0" fontId="0" fillId="11" borderId="4" xfId="0" applyFill="1" applyBorder="1" applyAlignment="1" applyProtection="1">
      <alignment vertical="center" wrapText="1"/>
      <protection locked="0"/>
    </xf>
    <xf numFmtId="0" fontId="0" fillId="11" borderId="5" xfId="0" applyFill="1" applyBorder="1" applyAlignment="1" applyProtection="1">
      <alignment vertical="center" wrapText="1"/>
      <protection locked="0"/>
    </xf>
    <xf numFmtId="0" fontId="0" fillId="11" borderId="4" xfId="0" applyFill="1" applyBorder="1" applyAlignment="1" applyProtection="1">
      <alignment horizontal="left" vertical="center" wrapText="1"/>
      <protection locked="0"/>
    </xf>
    <xf numFmtId="0" fontId="15" fillId="11" borderId="4" xfId="0" applyFont="1" applyFill="1" applyBorder="1" applyAlignment="1" applyProtection="1">
      <alignment horizontal="left" vertical="center" wrapText="1"/>
      <protection locked="0"/>
    </xf>
    <xf numFmtId="8" fontId="15" fillId="11" borderId="4" xfId="0" applyNumberFormat="1" applyFont="1" applyFill="1" applyBorder="1" applyAlignment="1" applyProtection="1">
      <alignment horizontal="right" vertical="center" wrapText="1"/>
      <protection locked="0"/>
    </xf>
    <xf numFmtId="0" fontId="0" fillId="11" borderId="5" xfId="0" applyFill="1" applyBorder="1" applyAlignment="1" applyProtection="1">
      <alignment horizontal="left" vertical="center" wrapText="1"/>
      <protection locked="0"/>
    </xf>
    <xf numFmtId="0" fontId="35" fillId="3" borderId="0" xfId="0" applyFont="1" applyFill="1" applyAlignment="1">
      <alignment horizontal="center" vertical="center" wrapText="1"/>
    </xf>
    <xf numFmtId="0" fontId="15" fillId="0" borderId="0" xfId="0" applyFont="1" applyAlignment="1" applyProtection="1">
      <alignment wrapText="1"/>
      <protection locked="0"/>
    </xf>
    <xf numFmtId="0" fontId="15" fillId="0" borderId="0" xfId="0" applyFont="1" applyProtection="1">
      <protection locked="0"/>
    </xf>
    <xf numFmtId="0" fontId="15" fillId="0" borderId="0" xfId="0" applyFont="1" applyAlignment="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22" fillId="2" borderId="0" xfId="0" applyFont="1" applyFill="1" applyAlignment="1">
      <alignment horizontal="center" vertical="center"/>
    </xf>
    <xf numFmtId="0" fontId="36" fillId="11" borderId="2" xfId="0" applyFont="1" applyFill="1" applyBorder="1" applyAlignment="1" applyProtection="1">
      <alignment horizontal="left" vertical="center" wrapText="1" readingOrder="1"/>
      <protection locked="0"/>
    </xf>
    <xf numFmtId="165" fontId="36" fillId="11" borderId="2" xfId="0" applyNumberFormat="1" applyFont="1" applyFill="1" applyBorder="1" applyAlignment="1" applyProtection="1">
      <alignment horizontal="left" vertical="center" wrapText="1" readingOrder="1"/>
      <protection locked="0"/>
    </xf>
    <xf numFmtId="165" fontId="13" fillId="0" borderId="2" xfId="0" applyNumberFormat="1" applyFont="1" applyBorder="1" applyAlignment="1">
      <alignment horizontal="left" vertical="center" wrapText="1" readingOrder="1"/>
    </xf>
    <xf numFmtId="0" fontId="35" fillId="3" borderId="0" xfId="0" applyFont="1" applyFill="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ucy Haberfield" id="{81ACD369-455B-4251-AF29-66825B4375B8}" userId="lucy.haberfield@xrb.govt.nz" providerId="PeoplePicker"/>
  <person displayName="Julie Huo" id="{5747348D-1676-4C9C-A887-C9AB714BF987}" userId="S::julie.huo@xrb.govt.nz::a42c2a43-5e41-4b0b-bc6e-d2ec30665bb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1" dT="2022-07-22T00:22:36.58" personId="{5747348D-1676-4C9C-A887-C9AB714BF987}" id="{C551904B-29A1-496D-A7E9-4BF599DB1AE3}">
    <text>@Lucy Haberfield could you please check if it is good to go? Thank you.</text>
    <mentions>
      <mention mentionpersonId="{81ACD369-455B-4251-AF29-66825B4375B8}" mentionId="{47D7BCF6-9655-41AB-A50C-23B4405CBBB2}" startIndex="0" length="16"/>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abSelected="1" topLeftCell="A39" zoomScaleNormal="100" workbookViewId="0"/>
  </sheetViews>
  <sheetFormatPr defaultColWidth="0" defaultRowHeight="13.5" zeroHeight="1"/>
  <cols>
    <col min="1" max="1" width="219.28515625" style="41" customWidth="1"/>
    <col min="2" max="2" width="33.28515625" style="40" customWidth="1"/>
    <col min="3" max="16384" width="8.7109375" hidden="1"/>
  </cols>
  <sheetData>
    <row r="1" spans="1:2" ht="23.25" customHeight="1">
      <c r="A1" s="39" t="s">
        <v>0</v>
      </c>
    </row>
    <row r="2" spans="1:2" ht="33" customHeight="1">
      <c r="A2" s="95" t="s">
        <v>1</v>
      </c>
    </row>
    <row r="3" spans="1:2" ht="17.25" customHeight="1"/>
    <row r="4" spans="1:2" ht="23.25" customHeight="1">
      <c r="A4" s="119" t="s">
        <v>2</v>
      </c>
    </row>
    <row r="5" spans="1:2" ht="17.25" customHeight="1"/>
    <row r="6" spans="1:2" ht="23.25" customHeight="1">
      <c r="A6" s="42" t="s">
        <v>3</v>
      </c>
    </row>
    <row r="7" spans="1:2" ht="17.25" customHeight="1">
      <c r="A7" s="43" t="s">
        <v>4</v>
      </c>
    </row>
    <row r="8" spans="1:2" ht="17.25" customHeight="1">
      <c r="A8" s="43" t="s">
        <v>5</v>
      </c>
    </row>
    <row r="9" spans="1:2" ht="17.25" customHeight="1">
      <c r="A9" s="43"/>
    </row>
    <row r="10" spans="1:2" ht="23.25" customHeight="1">
      <c r="A10" s="42" t="s">
        <v>6</v>
      </c>
      <c r="B10" s="70" t="s">
        <v>7</v>
      </c>
    </row>
    <row r="11" spans="1:2" ht="17.25" customHeight="1">
      <c r="A11" s="44" t="s">
        <v>8</v>
      </c>
    </row>
    <row r="12" spans="1:2" ht="17.25" customHeight="1">
      <c r="A12" s="43" t="s">
        <v>9</v>
      </c>
    </row>
    <row r="13" spans="1:2" ht="17.25" customHeight="1">
      <c r="A13" s="43" t="s">
        <v>10</v>
      </c>
    </row>
    <row r="14" spans="1:2" ht="17.25" customHeight="1">
      <c r="A14" s="45" t="s">
        <v>11</v>
      </c>
    </row>
    <row r="15" spans="1:2" ht="17.25" customHeight="1">
      <c r="A15" s="43" t="s">
        <v>12</v>
      </c>
    </row>
    <row r="16" spans="1:2" ht="17.25" customHeight="1">
      <c r="A16" s="43"/>
    </row>
    <row r="17" spans="1:1" ht="23.25" customHeight="1">
      <c r="A17" s="42" t="s">
        <v>13</v>
      </c>
    </row>
    <row r="18" spans="1:1" ht="17.25" customHeight="1">
      <c r="A18" s="45" t="s">
        <v>14</v>
      </c>
    </row>
    <row r="19" spans="1:1" ht="17.25" customHeight="1">
      <c r="A19" s="45" t="s">
        <v>15</v>
      </c>
    </row>
    <row r="20" spans="1:1" ht="17.25" customHeight="1">
      <c r="A20" s="66" t="s">
        <v>16</v>
      </c>
    </row>
    <row r="21" spans="1:1" ht="17.25" customHeight="1">
      <c r="A21" s="46"/>
    </row>
    <row r="22" spans="1:1" ht="23.25" customHeight="1">
      <c r="A22" s="42" t="s">
        <v>17</v>
      </c>
    </row>
    <row r="23" spans="1:1" ht="17.25" customHeight="1">
      <c r="A23" s="46" t="s">
        <v>18</v>
      </c>
    </row>
    <row r="24" spans="1:1" ht="17.25" customHeight="1">
      <c r="A24" s="46"/>
    </row>
    <row r="25" spans="1:1" ht="23.25" customHeight="1">
      <c r="A25" s="42" t="s">
        <v>19</v>
      </c>
    </row>
    <row r="26" spans="1:1" ht="17.25" customHeight="1">
      <c r="A26" s="47" t="s">
        <v>20</v>
      </c>
    </row>
    <row r="27" spans="1:1" ht="32.25" customHeight="1">
      <c r="A27" s="45" t="s">
        <v>21</v>
      </c>
    </row>
    <row r="28" spans="1:1" ht="17.25" customHeight="1">
      <c r="A28" s="47" t="s">
        <v>22</v>
      </c>
    </row>
    <row r="29" spans="1:1" ht="32.25" customHeight="1">
      <c r="A29" s="45" t="s">
        <v>23</v>
      </c>
    </row>
    <row r="30" spans="1:1" ht="17.25" customHeight="1">
      <c r="A30" s="47" t="s">
        <v>24</v>
      </c>
    </row>
    <row r="31" spans="1:1" ht="17.25" customHeight="1">
      <c r="A31" s="45" t="s">
        <v>25</v>
      </c>
    </row>
    <row r="32" spans="1:1" ht="17.25" customHeight="1">
      <c r="A32" s="47" t="s">
        <v>26</v>
      </c>
    </row>
    <row r="33" spans="1:1" ht="32.25" customHeight="1">
      <c r="A33" s="45" t="s">
        <v>27</v>
      </c>
    </row>
    <row r="34" spans="1:1" ht="32.25" customHeight="1">
      <c r="A34" s="44" t="s">
        <v>28</v>
      </c>
    </row>
    <row r="35" spans="1:1" ht="17.25" customHeight="1">
      <c r="A35" s="47" t="s">
        <v>29</v>
      </c>
    </row>
    <row r="36" spans="1:1" ht="32.25" customHeight="1">
      <c r="A36" s="45" t="s">
        <v>30</v>
      </c>
    </row>
    <row r="37" spans="1:1" ht="32.25" customHeight="1">
      <c r="A37" s="45" t="s">
        <v>31</v>
      </c>
    </row>
    <row r="38" spans="1:1" ht="32.25" customHeight="1">
      <c r="A38" s="45" t="s">
        <v>32</v>
      </c>
    </row>
    <row r="39" spans="1:1" ht="17.25" customHeight="1">
      <c r="A39" s="44"/>
    </row>
    <row r="40" spans="1:1" ht="22.5" customHeight="1">
      <c r="A40" s="42" t="s">
        <v>33</v>
      </c>
    </row>
    <row r="41" spans="1:1" ht="17.25" customHeight="1">
      <c r="A41" s="51" t="s">
        <v>34</v>
      </c>
    </row>
    <row r="42" spans="1:1" ht="17.25" customHeight="1">
      <c r="A42" s="48" t="s">
        <v>35</v>
      </c>
    </row>
    <row r="43" spans="1:1" ht="17.25" customHeight="1">
      <c r="A43" s="46" t="s">
        <v>36</v>
      </c>
    </row>
    <row r="44" spans="1:1" ht="32.25" customHeight="1">
      <c r="A44" s="46" t="s">
        <v>37</v>
      </c>
    </row>
    <row r="45" spans="1:1" ht="32.25" customHeight="1">
      <c r="A45" s="46" t="s">
        <v>38</v>
      </c>
    </row>
    <row r="46" spans="1:1" ht="17.25" customHeight="1">
      <c r="A46" s="49" t="s">
        <v>39</v>
      </c>
    </row>
    <row r="47" spans="1:1" ht="32.25" customHeight="1">
      <c r="A47" s="45" t="s">
        <v>40</v>
      </c>
    </row>
    <row r="48" spans="1:1" ht="32.25" customHeight="1">
      <c r="A48" s="45" t="s">
        <v>41</v>
      </c>
    </row>
    <row r="49" spans="1:1" ht="32.25" customHeight="1">
      <c r="A49" s="46" t="s">
        <v>42</v>
      </c>
    </row>
    <row r="50" spans="1:1" ht="17.25" customHeight="1">
      <c r="A50" s="46" t="s">
        <v>43</v>
      </c>
    </row>
    <row r="51" spans="1:1" ht="17.25" customHeight="1">
      <c r="A51" s="46" t="s">
        <v>44</v>
      </c>
    </row>
    <row r="52" spans="1:1" ht="17.25" customHeight="1">
      <c r="A52" s="46"/>
    </row>
    <row r="53" spans="1:1" ht="22.5" customHeight="1">
      <c r="A53" s="42" t="s">
        <v>45</v>
      </c>
    </row>
    <row r="54" spans="1:1" ht="32.25" customHeight="1">
      <c r="A54" s="105" t="s">
        <v>46</v>
      </c>
    </row>
    <row r="55" spans="1:1" ht="17.25" customHeight="1">
      <c r="A55" s="50" t="s">
        <v>47</v>
      </c>
    </row>
    <row r="56" spans="1:1" ht="17.25" customHeight="1">
      <c r="A56" s="51" t="s">
        <v>48</v>
      </c>
    </row>
    <row r="57" spans="1:1" ht="17.25" customHeight="1">
      <c r="A57" s="66" t="s">
        <v>49</v>
      </c>
    </row>
    <row r="58" spans="1:1" ht="17.25" customHeight="1">
      <c r="A58" s="52" t="s">
        <v>50</v>
      </c>
    </row>
    <row r="59" spans="1:1"/>
    <row r="61" spans="1:1" hidden="1">
      <c r="A61" s="53"/>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opLeftCell="A9" zoomScaleNormal="100" workbookViewId="0">
      <selection activeCell="F17" sqref="F17"/>
    </sheetView>
  </sheetViews>
  <sheetFormatPr defaultColWidth="0" defaultRowHeight="12.75" zeroHeight="1"/>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c r="A1" s="137" t="s">
        <v>51</v>
      </c>
      <c r="B1" s="137"/>
      <c r="C1" s="137"/>
      <c r="D1" s="137"/>
      <c r="E1" s="137"/>
      <c r="F1" s="137"/>
      <c r="G1" s="17"/>
      <c r="H1" s="17"/>
      <c r="I1" s="17"/>
      <c r="J1" s="17"/>
      <c r="K1" s="17"/>
    </row>
    <row r="2" spans="1:11" ht="21" customHeight="1">
      <c r="A2" s="3" t="s">
        <v>52</v>
      </c>
      <c r="B2" s="138" t="s">
        <v>53</v>
      </c>
      <c r="C2" s="138"/>
      <c r="D2" s="138"/>
      <c r="E2" s="138"/>
      <c r="F2" s="138"/>
      <c r="G2" s="17"/>
      <c r="H2" s="17"/>
      <c r="I2" s="17"/>
      <c r="J2" s="17"/>
      <c r="K2" s="17"/>
    </row>
    <row r="3" spans="1:11" ht="21" customHeight="1">
      <c r="A3" s="3" t="s">
        <v>54</v>
      </c>
      <c r="B3" s="138" t="s">
        <v>55</v>
      </c>
      <c r="C3" s="138"/>
      <c r="D3" s="138"/>
      <c r="E3" s="138"/>
      <c r="F3" s="138"/>
      <c r="G3" s="17"/>
      <c r="H3" s="17"/>
      <c r="I3" s="17"/>
      <c r="J3" s="17"/>
      <c r="K3" s="17"/>
    </row>
    <row r="4" spans="1:11" ht="21" customHeight="1">
      <c r="A4" s="3" t="s">
        <v>56</v>
      </c>
      <c r="B4" s="139">
        <v>44378</v>
      </c>
      <c r="C4" s="139"/>
      <c r="D4" s="139"/>
      <c r="E4" s="139"/>
      <c r="F4" s="139"/>
      <c r="G4" s="17"/>
      <c r="H4" s="17"/>
      <c r="I4" s="17"/>
      <c r="J4" s="17"/>
      <c r="K4" s="17"/>
    </row>
    <row r="5" spans="1:11" ht="21" customHeight="1">
      <c r="A5" s="3" t="s">
        <v>57</v>
      </c>
      <c r="B5" s="139">
        <v>44742</v>
      </c>
      <c r="C5" s="139"/>
      <c r="D5" s="139"/>
      <c r="E5" s="139"/>
      <c r="F5" s="139"/>
      <c r="G5" s="17"/>
      <c r="H5" s="17"/>
      <c r="I5" s="17"/>
      <c r="J5" s="17"/>
      <c r="K5" s="17"/>
    </row>
    <row r="6" spans="1:11" ht="21" customHeight="1">
      <c r="A6" s="3" t="s">
        <v>58</v>
      </c>
      <c r="B6" s="136" t="str">
        <f>IF(AND(Travel!B7&lt;&gt;A30,Hospitality!B7&lt;&gt;A30,'All other expenses'!B7&lt;&gt;A30,'Gifts and benefits'!B7&lt;&gt;A30),A31,IF(AND(Travel!B7=A30,Hospitality!B7=A30,'All other expenses'!B7=A30,'Gifts and benefits'!B7=A30),A33,A32))</f>
        <v>Some data and totals have not yet been checked and confirmed</v>
      </c>
      <c r="C6" s="136"/>
      <c r="D6" s="136"/>
      <c r="E6" s="136"/>
      <c r="F6" s="136"/>
      <c r="G6" s="23"/>
      <c r="H6" s="17"/>
      <c r="I6" s="17"/>
      <c r="J6" s="17"/>
      <c r="K6" s="17"/>
    </row>
    <row r="7" spans="1:11" ht="21" customHeight="1">
      <c r="A7" s="3" t="s">
        <v>59</v>
      </c>
      <c r="B7" s="135" t="s">
        <v>60</v>
      </c>
      <c r="C7" s="135"/>
      <c r="D7" s="135"/>
      <c r="E7" s="135"/>
      <c r="F7" s="135"/>
      <c r="G7" s="23"/>
      <c r="H7" s="17"/>
      <c r="I7" s="17"/>
      <c r="J7" s="17"/>
      <c r="K7" s="17"/>
    </row>
    <row r="8" spans="1:11" ht="21" customHeight="1">
      <c r="A8" s="3" t="s">
        <v>61</v>
      </c>
      <c r="B8" s="135" t="s">
        <v>62</v>
      </c>
      <c r="C8" s="135"/>
      <c r="D8" s="135"/>
      <c r="E8" s="135"/>
      <c r="F8" s="135"/>
      <c r="G8" s="23"/>
      <c r="H8" s="17"/>
      <c r="I8" s="17"/>
      <c r="J8" s="17"/>
      <c r="K8" s="17"/>
    </row>
    <row r="9" spans="1:11" ht="66.75" customHeight="1">
      <c r="A9" s="134" t="s">
        <v>63</v>
      </c>
      <c r="B9" s="134"/>
      <c r="C9" s="134"/>
      <c r="D9" s="134"/>
      <c r="E9" s="134"/>
      <c r="F9" s="134"/>
      <c r="G9" s="23"/>
      <c r="H9" s="17"/>
      <c r="I9" s="17"/>
      <c r="J9" s="17"/>
      <c r="K9" s="17"/>
    </row>
    <row r="10" spans="1:11" s="94" customFormat="1" ht="36" customHeight="1">
      <c r="A10" s="88" t="s">
        <v>64</v>
      </c>
      <c r="B10" s="89" t="s">
        <v>65</v>
      </c>
      <c r="C10" s="89" t="s">
        <v>66</v>
      </c>
      <c r="D10" s="90"/>
      <c r="E10" s="91" t="s">
        <v>29</v>
      </c>
      <c r="F10" s="92" t="s">
        <v>67</v>
      </c>
      <c r="G10" s="93"/>
      <c r="H10" s="93"/>
      <c r="I10" s="93"/>
      <c r="J10" s="93"/>
      <c r="K10" s="93"/>
    </row>
    <row r="11" spans="1:11" ht="27.75" customHeight="1">
      <c r="A11" s="8" t="s">
        <v>68</v>
      </c>
      <c r="B11" s="60">
        <f>B15+B16+B17</f>
        <v>6778.2626086956534</v>
      </c>
      <c r="C11" s="67" t="str">
        <f>IF(Travel!B6="",A34,Travel!B6)</f>
        <v>Figures exclude GST</v>
      </c>
      <c r="D11" s="6"/>
      <c r="E11" s="8" t="s">
        <v>69</v>
      </c>
      <c r="F11" s="33">
        <f>'Gifts and benefits'!C25</f>
        <v>0</v>
      </c>
      <c r="G11" s="29"/>
      <c r="H11" s="29"/>
      <c r="I11" s="29"/>
      <c r="J11" s="29"/>
      <c r="K11" s="29"/>
    </row>
    <row r="12" spans="1:11" ht="27.75" customHeight="1">
      <c r="A12" s="8" t="s">
        <v>24</v>
      </c>
      <c r="B12" s="60">
        <f>Hospitality!B23</f>
        <v>107.22999999999999</v>
      </c>
      <c r="C12" s="67" t="str">
        <f>IF(Hospitality!B6="",A34,Hospitality!B6)</f>
        <v>Figures exclude GST</v>
      </c>
      <c r="D12" s="6"/>
      <c r="E12" s="8" t="s">
        <v>70</v>
      </c>
      <c r="F12" s="33">
        <f>'Gifts and benefits'!C26</f>
        <v>0</v>
      </c>
      <c r="G12" s="29"/>
      <c r="H12" s="29"/>
      <c r="I12" s="29"/>
      <c r="J12" s="29"/>
      <c r="K12" s="29"/>
    </row>
    <row r="13" spans="1:11" ht="27.75" customHeight="1">
      <c r="A13" s="8" t="s">
        <v>71</v>
      </c>
      <c r="B13" s="60">
        <f>'All other expenses'!B33</f>
        <v>11594.954347826086</v>
      </c>
      <c r="C13" s="67" t="str">
        <f>IF('All other expenses'!B6="",A34,'All other expenses'!B6)</f>
        <v>Figures exclude GST</v>
      </c>
      <c r="D13" s="6"/>
      <c r="E13" s="8" t="s">
        <v>72</v>
      </c>
      <c r="F13" s="33">
        <f>'Gifts and benefits'!C27</f>
        <v>0</v>
      </c>
      <c r="G13" s="17"/>
      <c r="H13" s="17"/>
      <c r="I13" s="17"/>
      <c r="J13" s="17"/>
      <c r="K13" s="17"/>
    </row>
    <row r="14" spans="1:11" ht="12.75" customHeight="1">
      <c r="A14" s="7"/>
      <c r="B14" s="61"/>
      <c r="C14" s="68"/>
      <c r="D14" s="34"/>
      <c r="E14" s="6"/>
      <c r="F14" s="35"/>
      <c r="G14" s="17"/>
      <c r="H14" s="17"/>
      <c r="I14" s="17"/>
      <c r="J14" s="17"/>
      <c r="K14" s="17"/>
    </row>
    <row r="15" spans="1:11" ht="27.75" customHeight="1">
      <c r="A15" s="9" t="s">
        <v>73</v>
      </c>
      <c r="B15" s="62">
        <f>Travel!B22</f>
        <v>0</v>
      </c>
      <c r="C15" s="69" t="str">
        <f>C11</f>
        <v>Figures exclude GST</v>
      </c>
      <c r="D15" s="6"/>
      <c r="E15" s="6"/>
      <c r="F15" s="35"/>
      <c r="G15" s="17"/>
      <c r="H15" s="17"/>
      <c r="I15" s="17"/>
      <c r="J15" s="17"/>
      <c r="K15" s="17"/>
    </row>
    <row r="16" spans="1:11" ht="27.75" customHeight="1">
      <c r="A16" s="9" t="s">
        <v>74</v>
      </c>
      <c r="B16" s="62">
        <f>Travel!B60</f>
        <v>6758.8726086956531</v>
      </c>
      <c r="C16" s="69" t="str">
        <f>C11</f>
        <v>Figures exclude GST</v>
      </c>
      <c r="D16" s="36"/>
      <c r="E16" s="6"/>
      <c r="F16" s="37"/>
      <c r="G16" s="17"/>
      <c r="H16" s="17"/>
      <c r="I16" s="17"/>
      <c r="J16" s="17"/>
      <c r="K16" s="17"/>
    </row>
    <row r="17" spans="1:11" ht="27.75" customHeight="1">
      <c r="A17" s="9" t="s">
        <v>75</v>
      </c>
      <c r="B17" s="62">
        <f>Travel!B77</f>
        <v>19.39</v>
      </c>
      <c r="C17" s="69" t="str">
        <f>C11</f>
        <v>Figures exclude GST</v>
      </c>
      <c r="D17" s="6"/>
      <c r="E17" s="6"/>
      <c r="F17" s="37"/>
      <c r="G17" s="17"/>
      <c r="H17" s="17"/>
      <c r="I17" s="17"/>
      <c r="J17" s="17"/>
      <c r="K17" s="17"/>
    </row>
    <row r="18" spans="1:11" ht="27.75" customHeight="1">
      <c r="A18" s="17"/>
      <c r="B18" s="19"/>
      <c r="C18" s="17"/>
      <c r="D18" s="5"/>
      <c r="E18" s="5"/>
      <c r="F18" s="28"/>
      <c r="G18" s="17"/>
      <c r="H18" s="17"/>
      <c r="I18" s="17"/>
      <c r="J18" s="17"/>
      <c r="K18" s="17"/>
    </row>
    <row r="19" spans="1:11" ht="13.15">
      <c r="A19" s="18" t="s">
        <v>76</v>
      </c>
      <c r="B19" s="19"/>
      <c r="C19" s="17"/>
      <c r="D19" s="17"/>
      <c r="E19" s="17"/>
      <c r="F19" s="17"/>
      <c r="G19" s="17"/>
      <c r="H19" s="17"/>
      <c r="I19" s="17"/>
      <c r="J19" s="17"/>
      <c r="K19" s="17"/>
    </row>
    <row r="20" spans="1:11">
      <c r="A20" s="20" t="s">
        <v>77</v>
      </c>
      <c r="D20" s="17"/>
      <c r="E20" s="17"/>
      <c r="F20" s="17"/>
      <c r="G20" s="17"/>
      <c r="H20" s="17"/>
      <c r="I20" s="17"/>
      <c r="J20" s="17"/>
      <c r="K20" s="17"/>
    </row>
    <row r="21" spans="1:11" ht="12.6" customHeight="1">
      <c r="A21" s="20" t="s">
        <v>78</v>
      </c>
      <c r="D21" s="17"/>
      <c r="E21" s="17"/>
      <c r="F21" s="17"/>
      <c r="G21" s="17"/>
      <c r="H21" s="17"/>
      <c r="I21" s="17"/>
      <c r="J21" s="17"/>
      <c r="K21" s="17"/>
    </row>
    <row r="22" spans="1:11" ht="12.6" customHeight="1">
      <c r="A22" s="20" t="s">
        <v>79</v>
      </c>
      <c r="D22" s="17"/>
      <c r="E22" s="17"/>
      <c r="F22" s="17"/>
      <c r="G22" s="17"/>
      <c r="H22" s="17"/>
      <c r="I22" s="17"/>
      <c r="J22" s="17"/>
      <c r="K22" s="17"/>
    </row>
    <row r="23" spans="1:11" ht="12.6" customHeight="1">
      <c r="A23" s="20" t="s">
        <v>80</v>
      </c>
      <c r="D23" s="17"/>
      <c r="E23" s="17"/>
      <c r="F23" s="17"/>
      <c r="G23" s="17"/>
      <c r="H23" s="17"/>
      <c r="I23" s="17"/>
      <c r="J23" s="17"/>
      <c r="K23" s="17"/>
    </row>
    <row r="24" spans="1:11">
      <c r="A24" s="26"/>
      <c r="B24" s="17"/>
      <c r="C24" s="17"/>
      <c r="D24" s="17"/>
      <c r="E24" s="17"/>
      <c r="F24" s="17"/>
      <c r="G24" s="17"/>
      <c r="H24" s="17"/>
      <c r="I24" s="17"/>
      <c r="J24" s="17"/>
      <c r="K24" s="17"/>
    </row>
    <row r="25" spans="1:11" ht="13.15" hidden="1">
      <c r="A25" s="12" t="s">
        <v>81</v>
      </c>
      <c r="B25" s="13"/>
      <c r="C25" s="13"/>
      <c r="D25" s="13"/>
      <c r="E25" s="13"/>
      <c r="F25" s="13"/>
      <c r="G25" s="17"/>
      <c r="H25" s="17"/>
      <c r="I25" s="17"/>
      <c r="J25" s="17"/>
      <c r="K25" s="17"/>
    </row>
    <row r="26" spans="1:11" ht="12.75" hidden="1" customHeight="1">
      <c r="A26" s="11" t="s">
        <v>82</v>
      </c>
      <c r="B26" s="4"/>
      <c r="C26" s="4"/>
      <c r="D26" s="11"/>
      <c r="E26" s="11"/>
      <c r="F26" s="11"/>
      <c r="G26" s="17"/>
      <c r="H26" s="17"/>
      <c r="I26" s="17"/>
      <c r="J26" s="17"/>
      <c r="K26" s="17"/>
    </row>
    <row r="27" spans="1:11" hidden="1">
      <c r="A27" s="10" t="s">
        <v>83</v>
      </c>
      <c r="B27" s="10"/>
      <c r="C27" s="10"/>
      <c r="D27" s="10"/>
      <c r="E27" s="10"/>
      <c r="F27" s="10"/>
      <c r="G27" s="17"/>
      <c r="H27" s="17"/>
      <c r="I27" s="17"/>
      <c r="J27" s="17"/>
      <c r="K27" s="17"/>
    </row>
    <row r="28" spans="1:11" hidden="1">
      <c r="A28" s="10" t="s">
        <v>84</v>
      </c>
      <c r="B28" s="10"/>
      <c r="C28" s="10"/>
      <c r="D28" s="10"/>
      <c r="E28" s="10"/>
      <c r="F28" s="10"/>
      <c r="G28" s="17"/>
      <c r="H28" s="17"/>
      <c r="I28" s="17"/>
      <c r="J28" s="17"/>
      <c r="K28" s="17"/>
    </row>
    <row r="29" spans="1:11" hidden="1">
      <c r="A29" s="11" t="s">
        <v>85</v>
      </c>
      <c r="B29" s="11"/>
      <c r="C29" s="11"/>
      <c r="D29" s="11"/>
      <c r="E29" s="11"/>
      <c r="F29" s="11"/>
      <c r="G29" s="17"/>
      <c r="H29" s="17"/>
      <c r="I29" s="17"/>
      <c r="J29" s="17"/>
      <c r="K29" s="17"/>
    </row>
    <row r="30" spans="1:11" hidden="1">
      <c r="A30" s="11" t="s">
        <v>86</v>
      </c>
      <c r="B30" s="11"/>
      <c r="C30" s="11"/>
      <c r="D30" s="11"/>
      <c r="E30" s="11"/>
      <c r="F30" s="11"/>
      <c r="G30" s="17"/>
      <c r="H30" s="17"/>
      <c r="I30" s="17"/>
      <c r="J30" s="17"/>
      <c r="K30" s="17"/>
    </row>
    <row r="31" spans="1:11" hidden="1">
      <c r="A31" s="10" t="s">
        <v>87</v>
      </c>
      <c r="B31" s="10"/>
      <c r="C31" s="10"/>
      <c r="D31" s="10"/>
      <c r="E31" s="10"/>
      <c r="F31" s="10"/>
      <c r="G31" s="17"/>
      <c r="H31" s="17"/>
      <c r="I31" s="17"/>
      <c r="J31" s="17"/>
      <c r="K31" s="17"/>
    </row>
    <row r="32" spans="1:11" hidden="1">
      <c r="A32" s="10" t="s">
        <v>88</v>
      </c>
      <c r="B32" s="10"/>
      <c r="C32" s="10"/>
      <c r="D32" s="10"/>
      <c r="E32" s="10"/>
      <c r="F32" s="10"/>
      <c r="G32" s="17"/>
      <c r="H32" s="17"/>
      <c r="I32" s="17"/>
      <c r="J32" s="17"/>
      <c r="K32" s="17"/>
    </row>
    <row r="33" spans="1:11" hidden="1">
      <c r="A33" s="10" t="s">
        <v>89</v>
      </c>
      <c r="B33" s="10"/>
      <c r="C33" s="10"/>
      <c r="D33" s="10"/>
      <c r="E33" s="10"/>
      <c r="F33" s="10"/>
      <c r="G33" s="17"/>
      <c r="H33" s="17"/>
      <c r="I33" s="17"/>
      <c r="J33" s="17"/>
      <c r="K33" s="17"/>
    </row>
    <row r="34" spans="1:11" hidden="1">
      <c r="A34" s="11" t="s">
        <v>90</v>
      </c>
      <c r="B34" s="11"/>
      <c r="C34" s="11"/>
      <c r="D34" s="11"/>
      <c r="E34" s="11"/>
      <c r="F34" s="11"/>
      <c r="G34" s="17"/>
      <c r="H34" s="17"/>
      <c r="I34" s="17"/>
      <c r="J34" s="17"/>
      <c r="K34" s="17"/>
    </row>
    <row r="35" spans="1:11" hidden="1">
      <c r="A35" s="11" t="s">
        <v>91</v>
      </c>
      <c r="B35" s="11"/>
      <c r="C35" s="11"/>
      <c r="D35" s="11"/>
      <c r="E35" s="11"/>
      <c r="F35" s="11"/>
      <c r="G35" s="17"/>
      <c r="H35" s="17"/>
      <c r="I35" s="17"/>
      <c r="J35" s="17"/>
      <c r="K35" s="17"/>
    </row>
    <row r="36" spans="1:11" hidden="1">
      <c r="A36" s="10" t="s">
        <v>60</v>
      </c>
      <c r="B36" s="64"/>
      <c r="C36" s="64"/>
      <c r="D36" s="64"/>
      <c r="E36" s="64"/>
      <c r="F36" s="64"/>
      <c r="G36" s="17"/>
      <c r="H36" s="17"/>
      <c r="I36" s="17"/>
      <c r="J36" s="17"/>
      <c r="K36" s="17"/>
    </row>
    <row r="37" spans="1:11" hidden="1">
      <c r="A37" s="10" t="s">
        <v>92</v>
      </c>
      <c r="B37" s="64"/>
      <c r="C37" s="64"/>
      <c r="D37" s="64"/>
      <c r="E37" s="64"/>
      <c r="F37" s="64"/>
      <c r="G37" s="17"/>
      <c r="H37" s="17"/>
      <c r="I37" s="17"/>
      <c r="J37" s="17"/>
      <c r="K37" s="17"/>
    </row>
    <row r="38" spans="1:11" hidden="1">
      <c r="A38" s="10" t="s">
        <v>62</v>
      </c>
      <c r="B38" s="64"/>
      <c r="C38" s="64"/>
      <c r="D38" s="64"/>
      <c r="E38" s="64"/>
      <c r="F38" s="64"/>
      <c r="G38" s="17"/>
      <c r="H38" s="17"/>
      <c r="I38" s="17"/>
      <c r="J38" s="17"/>
      <c r="K38" s="17"/>
    </row>
    <row r="39" spans="1:11" hidden="1">
      <c r="A39" s="11" t="s">
        <v>93</v>
      </c>
      <c r="B39" s="4"/>
      <c r="C39" s="4"/>
      <c r="D39" s="4"/>
      <c r="E39" s="4"/>
      <c r="F39" s="4"/>
      <c r="G39" s="17"/>
      <c r="H39" s="17"/>
      <c r="I39" s="17"/>
      <c r="J39" s="17"/>
      <c r="K39" s="17"/>
    </row>
    <row r="40" spans="1:11" hidden="1">
      <c r="A40" s="4" t="s">
        <v>94</v>
      </c>
      <c r="B40" s="4"/>
      <c r="C40" s="4"/>
      <c r="D40" s="4"/>
      <c r="E40" s="4"/>
      <c r="F40" s="4"/>
      <c r="G40" s="17"/>
      <c r="H40" s="17"/>
      <c r="I40" s="17"/>
      <c r="J40" s="17"/>
      <c r="K40" s="17"/>
    </row>
    <row r="41" spans="1:11" hidden="1">
      <c r="A41" s="4" t="s">
        <v>95</v>
      </c>
      <c r="B41" s="4"/>
      <c r="C41" s="4"/>
      <c r="D41" s="4"/>
      <c r="E41" s="4"/>
      <c r="F41" s="4"/>
      <c r="G41" s="17"/>
      <c r="H41" s="17"/>
      <c r="I41" s="17"/>
      <c r="J41" s="17"/>
      <c r="K41" s="17"/>
    </row>
    <row r="42" spans="1:11" hidden="1">
      <c r="A42" s="4" t="s">
        <v>96</v>
      </c>
      <c r="B42" s="4"/>
      <c r="C42" s="4"/>
      <c r="D42" s="4"/>
      <c r="E42" s="4"/>
      <c r="F42" s="4"/>
      <c r="G42" s="17"/>
      <c r="H42" s="17"/>
      <c r="I42" s="17"/>
      <c r="J42" s="17"/>
      <c r="K42" s="17"/>
    </row>
    <row r="43" spans="1:11" hidden="1">
      <c r="A43" s="4" t="s">
        <v>97</v>
      </c>
      <c r="B43" s="4"/>
      <c r="C43" s="4"/>
      <c r="D43" s="4"/>
      <c r="E43" s="4"/>
      <c r="F43" s="4"/>
      <c r="G43" s="17"/>
      <c r="H43" s="17"/>
      <c r="I43" s="17"/>
      <c r="J43" s="17"/>
      <c r="K43" s="17"/>
    </row>
    <row r="44" spans="1:11" hidden="1">
      <c r="A44" s="4" t="s">
        <v>98</v>
      </c>
      <c r="B44" s="4"/>
      <c r="C44" s="4"/>
      <c r="D44" s="4"/>
      <c r="E44" s="4"/>
      <c r="F44" s="4"/>
      <c r="G44" s="17"/>
      <c r="H44" s="17"/>
      <c r="I44" s="17"/>
      <c r="J44" s="17"/>
      <c r="K44" s="17"/>
    </row>
    <row r="45" spans="1:11" hidden="1">
      <c r="A45" s="65" t="s">
        <v>99</v>
      </c>
      <c r="B45" s="64"/>
      <c r="C45" s="64"/>
      <c r="D45" s="64"/>
      <c r="E45" s="64"/>
      <c r="F45" s="64"/>
      <c r="G45" s="17"/>
      <c r="H45" s="17"/>
      <c r="I45" s="17"/>
      <c r="J45" s="17"/>
      <c r="K45" s="17"/>
    </row>
    <row r="46" spans="1:11" hidden="1">
      <c r="A46" s="64" t="s">
        <v>100</v>
      </c>
      <c r="B46" s="64"/>
      <c r="C46" s="64"/>
      <c r="D46" s="64"/>
      <c r="E46" s="64"/>
      <c r="F46" s="64"/>
      <c r="G46" s="17"/>
      <c r="H46" s="17"/>
      <c r="I46" s="17"/>
      <c r="J46" s="17"/>
      <c r="K46" s="17"/>
    </row>
    <row r="47" spans="1:11" hidden="1">
      <c r="A47" s="38">
        <v>-20000</v>
      </c>
      <c r="B47" s="4"/>
      <c r="C47" s="4"/>
      <c r="D47" s="4"/>
      <c r="E47" s="4"/>
      <c r="F47" s="4"/>
      <c r="G47" s="17"/>
      <c r="H47" s="17"/>
      <c r="I47" s="17"/>
      <c r="J47" s="17"/>
      <c r="K47" s="17"/>
    </row>
    <row r="48" spans="1:11" ht="25.5" hidden="1">
      <c r="A48" s="82" t="s">
        <v>101</v>
      </c>
      <c r="B48" s="64"/>
      <c r="C48" s="64"/>
      <c r="D48" s="64"/>
      <c r="E48" s="64"/>
      <c r="F48" s="64"/>
      <c r="G48" s="17"/>
      <c r="H48" s="17"/>
      <c r="I48" s="17"/>
      <c r="J48" s="17"/>
      <c r="K48" s="17"/>
    </row>
    <row r="49" spans="1:11" ht="25.5" hidden="1">
      <c r="A49" s="82" t="s">
        <v>102</v>
      </c>
      <c r="B49" s="64"/>
      <c r="C49" s="64"/>
      <c r="D49" s="64"/>
      <c r="E49" s="64"/>
      <c r="F49" s="64"/>
      <c r="G49" s="17"/>
      <c r="H49" s="17"/>
      <c r="I49" s="17"/>
      <c r="J49" s="17"/>
      <c r="K49" s="17"/>
    </row>
    <row r="50" spans="1:11" ht="25.5" hidden="1">
      <c r="A50" s="83" t="s">
        <v>103</v>
      </c>
      <c r="B50" s="4"/>
      <c r="C50" s="4"/>
      <c r="D50" s="4"/>
      <c r="E50" s="4"/>
      <c r="F50" s="4"/>
      <c r="G50" s="17"/>
      <c r="H50" s="17"/>
      <c r="I50" s="17"/>
      <c r="J50" s="17"/>
      <c r="K50" s="17"/>
    </row>
    <row r="51" spans="1:11" ht="25.5" hidden="1">
      <c r="A51" s="83" t="s">
        <v>104</v>
      </c>
      <c r="B51" s="4"/>
      <c r="C51" s="4"/>
      <c r="D51" s="4"/>
      <c r="E51" s="4"/>
      <c r="F51" s="4"/>
      <c r="G51" s="17"/>
      <c r="H51" s="17"/>
      <c r="I51" s="17"/>
      <c r="J51" s="17"/>
      <c r="K51" s="17"/>
    </row>
    <row r="52" spans="1:11" ht="38.25" hidden="1">
      <c r="A52" s="83" t="s">
        <v>105</v>
      </c>
      <c r="B52" s="75"/>
      <c r="C52" s="75"/>
      <c r="D52" s="75"/>
      <c r="E52" s="11"/>
      <c r="F52" s="11"/>
      <c r="G52" s="17"/>
      <c r="H52" s="17"/>
      <c r="I52" s="17"/>
      <c r="J52" s="17"/>
      <c r="K52" s="17"/>
    </row>
    <row r="53" spans="1:11" ht="13.15" hidden="1">
      <c r="A53" s="80" t="s">
        <v>106</v>
      </c>
      <c r="B53" s="74"/>
      <c r="C53" s="74"/>
      <c r="D53" s="74"/>
      <c r="E53" s="10"/>
      <c r="F53" s="10" t="b">
        <v>1</v>
      </c>
      <c r="G53" s="17"/>
      <c r="H53" s="17"/>
      <c r="I53" s="17"/>
      <c r="J53" s="17"/>
      <c r="K53" s="17"/>
    </row>
    <row r="54" spans="1:11" ht="13.15" hidden="1">
      <c r="A54" s="81" t="s">
        <v>107</v>
      </c>
      <c r="B54" s="80"/>
      <c r="C54" s="80"/>
      <c r="D54" s="80"/>
      <c r="E54" s="10"/>
      <c r="F54" s="10" t="b">
        <v>0</v>
      </c>
      <c r="G54" s="17"/>
      <c r="H54" s="17"/>
      <c r="I54" s="17"/>
      <c r="J54" s="17"/>
      <c r="K54" s="17"/>
    </row>
    <row r="55" spans="1:11" ht="13.15" hidden="1">
      <c r="A55" s="84"/>
      <c r="B55" s="76">
        <f>COUNT(Travel!B12:B21)</f>
        <v>0</v>
      </c>
      <c r="C55" s="76"/>
      <c r="D55" s="76">
        <f>COUNTIF(Travel!D12:D21,"*")</f>
        <v>0</v>
      </c>
      <c r="E55" s="77"/>
      <c r="F55" s="77" t="b">
        <f>MIN(B55,D55)=MAX(B55,D55)</f>
        <v>1</v>
      </c>
      <c r="G55" s="17"/>
      <c r="H55" s="17"/>
      <c r="I55" s="17"/>
      <c r="J55" s="17"/>
      <c r="K55" s="17"/>
    </row>
    <row r="56" spans="1:11" ht="13.15" hidden="1">
      <c r="A56" s="84" t="s">
        <v>108</v>
      </c>
      <c r="B56" s="76">
        <f>COUNT(Travel!B26:B59)</f>
        <v>30</v>
      </c>
      <c r="C56" s="76"/>
      <c r="D56" s="76">
        <f>COUNTIF(Travel!D26:D59,"*")</f>
        <v>30</v>
      </c>
      <c r="E56" s="77"/>
      <c r="F56" s="77" t="b">
        <f>MIN(B56,D56)=MAX(B56,D56)</f>
        <v>1</v>
      </c>
    </row>
    <row r="57" spans="1:11" ht="13.15" hidden="1">
      <c r="A57" s="85"/>
      <c r="B57" s="76">
        <f>COUNT(Travel!B64:B76)</f>
        <v>1</v>
      </c>
      <c r="C57" s="76"/>
      <c r="D57" s="76">
        <f>COUNTIF(Travel!D64:D76,"*")</f>
        <v>1</v>
      </c>
      <c r="E57" s="77"/>
      <c r="F57" s="77" t="b">
        <f>MIN(B57,D57)=MAX(B57,D57)</f>
        <v>1</v>
      </c>
    </row>
    <row r="58" spans="1:11" ht="13.15" hidden="1">
      <c r="A58" s="86" t="s">
        <v>109</v>
      </c>
      <c r="B58" s="78">
        <f>COUNT(Hospitality!B11:B22)</f>
        <v>4</v>
      </c>
      <c r="C58" s="78"/>
      <c r="D58" s="78">
        <f>COUNTIF(Hospitality!D11:D22,"*")</f>
        <v>4</v>
      </c>
      <c r="E58" s="79"/>
      <c r="F58" s="79" t="b">
        <f>MIN(B58,D58)=MAX(B58,D58)</f>
        <v>1</v>
      </c>
    </row>
    <row r="59" spans="1:11" ht="13.15" hidden="1">
      <c r="A59" s="87" t="s">
        <v>110</v>
      </c>
      <c r="B59" s="77">
        <f>COUNT('All other expenses'!B11:B32)</f>
        <v>19</v>
      </c>
      <c r="C59" s="77"/>
      <c r="D59" s="77">
        <f>COUNTIF('All other expenses'!D11:D32,"*")</f>
        <v>19</v>
      </c>
      <c r="E59" s="77"/>
      <c r="F59" s="77" t="b">
        <f>MIN(B59,D59)=MAX(B59,D59)</f>
        <v>1</v>
      </c>
    </row>
    <row r="60" spans="1:11" ht="13.15" hidden="1">
      <c r="A60" s="86" t="s">
        <v>111</v>
      </c>
      <c r="B60" s="78">
        <f>COUNTIF('Gifts and benefits'!B11:B24,"*")</f>
        <v>0</v>
      </c>
      <c r="C60" s="78">
        <f>COUNTIF('Gifts and benefits'!C11:C24,"*")</f>
        <v>0</v>
      </c>
      <c r="D60" s="78"/>
      <c r="E60" s="78">
        <f>COUNTA('Gifts and benefits'!E11:E24)</f>
        <v>0</v>
      </c>
      <c r="F60" s="79" t="b">
        <f>MIN(B60,C60,E60)=MAX(B60,C60,E60)</f>
        <v>1</v>
      </c>
    </row>
    <row r="61" spans="1:11"/>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22"/>
  <sheetViews>
    <sheetView topLeftCell="A45" zoomScaleNormal="100" workbookViewId="0">
      <selection activeCell="C34" sqref="C34"/>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c r="A1" s="137" t="s">
        <v>112</v>
      </c>
      <c r="B1" s="137"/>
      <c r="C1" s="137"/>
      <c r="D1" s="137"/>
      <c r="E1" s="137"/>
      <c r="F1" s="17"/>
    </row>
    <row r="2" spans="1:6" ht="21" customHeight="1">
      <c r="A2" s="3" t="s">
        <v>52</v>
      </c>
      <c r="B2" s="140" t="str">
        <f>'Summary and sign-off'!B2:F2</f>
        <v>External Reporting Board</v>
      </c>
      <c r="C2" s="140"/>
      <c r="D2" s="140"/>
      <c r="E2" s="140"/>
      <c r="F2" s="17"/>
    </row>
    <row r="3" spans="1:6" ht="21" customHeight="1">
      <c r="A3" s="3" t="s">
        <v>113</v>
      </c>
      <c r="B3" s="140" t="str">
        <f>'Summary and sign-off'!B3:F3</f>
        <v>April Mackenzie</v>
      </c>
      <c r="C3" s="140"/>
      <c r="D3" s="140"/>
      <c r="E3" s="140"/>
      <c r="F3" s="17"/>
    </row>
    <row r="4" spans="1:6" ht="21" customHeight="1">
      <c r="A4" s="3" t="s">
        <v>114</v>
      </c>
      <c r="B4" s="140">
        <f>'Summary and sign-off'!B4:F4</f>
        <v>44378</v>
      </c>
      <c r="C4" s="140"/>
      <c r="D4" s="140"/>
      <c r="E4" s="140"/>
      <c r="F4" s="17"/>
    </row>
    <row r="5" spans="1:6" ht="21" customHeight="1">
      <c r="A5" s="3" t="s">
        <v>115</v>
      </c>
      <c r="B5" s="140">
        <f>'Summary and sign-off'!B5:F5</f>
        <v>44742</v>
      </c>
      <c r="C5" s="140"/>
      <c r="D5" s="140"/>
      <c r="E5" s="140"/>
      <c r="F5" s="17"/>
    </row>
    <row r="6" spans="1:6" ht="21" customHeight="1">
      <c r="A6" s="3" t="s">
        <v>116</v>
      </c>
      <c r="B6" s="135" t="s">
        <v>84</v>
      </c>
      <c r="C6" s="135"/>
      <c r="D6" s="135"/>
      <c r="E6" s="135"/>
      <c r="F6" s="17"/>
    </row>
    <row r="7" spans="1:6" ht="21" customHeight="1">
      <c r="A7" s="3" t="s">
        <v>58</v>
      </c>
      <c r="B7" s="135" t="s">
        <v>86</v>
      </c>
      <c r="C7" s="135"/>
      <c r="D7" s="135"/>
      <c r="E7" s="135"/>
      <c r="F7" s="17"/>
    </row>
    <row r="8" spans="1:6" ht="36" customHeight="1">
      <c r="A8" s="143" t="s">
        <v>117</v>
      </c>
      <c r="B8" s="144"/>
      <c r="C8" s="144"/>
      <c r="D8" s="144"/>
      <c r="E8" s="144"/>
      <c r="F8" s="19"/>
    </row>
    <row r="9" spans="1:6" ht="36" customHeight="1">
      <c r="A9" s="145" t="s">
        <v>118</v>
      </c>
      <c r="B9" s="146"/>
      <c r="C9" s="146"/>
      <c r="D9" s="146"/>
      <c r="E9" s="146"/>
      <c r="F9" s="19"/>
    </row>
    <row r="10" spans="1:6" ht="24.75" customHeight="1">
      <c r="A10" s="142" t="s">
        <v>119</v>
      </c>
      <c r="B10" s="147"/>
      <c r="C10" s="142"/>
      <c r="D10" s="142"/>
      <c r="E10" s="142"/>
      <c r="F10" s="29"/>
    </row>
    <row r="11" spans="1:6" ht="27" customHeight="1">
      <c r="A11" s="24" t="s">
        <v>120</v>
      </c>
      <c r="B11" s="24" t="s">
        <v>121</v>
      </c>
      <c r="C11" s="24" t="s">
        <v>122</v>
      </c>
      <c r="D11" s="24" t="s">
        <v>123</v>
      </c>
      <c r="E11" s="24" t="s">
        <v>124</v>
      </c>
      <c r="F11" s="30"/>
    </row>
    <row r="12" spans="1:6" s="2" customFormat="1" hidden="1">
      <c r="A12" s="96"/>
      <c r="B12" s="97"/>
      <c r="C12" s="98"/>
      <c r="D12" s="98"/>
      <c r="E12" s="99"/>
      <c r="F12" s="1"/>
    </row>
    <row r="13" spans="1:6" s="2" customFormat="1">
      <c r="A13" s="120"/>
      <c r="B13" s="121"/>
      <c r="C13" s="122"/>
      <c r="D13" s="122"/>
      <c r="E13" s="123"/>
      <c r="F13" s="1"/>
    </row>
    <row r="14" spans="1:6" s="2" customFormat="1">
      <c r="A14" s="120"/>
      <c r="B14" s="121"/>
      <c r="C14" s="122"/>
      <c r="D14" s="122"/>
      <c r="E14" s="123"/>
      <c r="F14" s="1"/>
    </row>
    <row r="15" spans="1:6" s="2" customFormat="1">
      <c r="A15" s="120"/>
      <c r="B15" s="121"/>
      <c r="C15" s="122"/>
      <c r="D15" s="122"/>
      <c r="E15" s="123"/>
      <c r="F15" s="1"/>
    </row>
    <row r="16" spans="1:6" s="2" customFormat="1">
      <c r="A16" s="120"/>
      <c r="B16" s="121"/>
      <c r="C16" s="122"/>
      <c r="D16" s="122"/>
      <c r="E16" s="123"/>
      <c r="F16" s="1"/>
    </row>
    <row r="17" spans="1:6" s="2" customFormat="1">
      <c r="A17" s="120"/>
      <c r="B17" s="121"/>
      <c r="C17" s="122"/>
      <c r="D17" s="122"/>
      <c r="E17" s="123"/>
      <c r="F17" s="1"/>
    </row>
    <row r="18" spans="1:6" s="2" customFormat="1" ht="12.75" customHeight="1">
      <c r="A18" s="120"/>
      <c r="B18" s="121"/>
      <c r="C18" s="122"/>
      <c r="D18" s="122"/>
      <c r="E18" s="123"/>
      <c r="F18" s="1"/>
    </row>
    <row r="19" spans="1:6" s="2" customFormat="1">
      <c r="A19" s="124"/>
      <c r="B19" s="121"/>
      <c r="C19" s="122"/>
      <c r="D19" s="122"/>
      <c r="E19" s="123"/>
      <c r="F19" s="1"/>
    </row>
    <row r="20" spans="1:6" s="2" customFormat="1">
      <c r="A20" s="124"/>
      <c r="B20" s="121"/>
      <c r="C20" s="122"/>
      <c r="D20" s="122"/>
      <c r="E20" s="123"/>
      <c r="F20" s="1"/>
    </row>
    <row r="21" spans="1:6" s="2" customFormat="1" hidden="1">
      <c r="A21" s="106"/>
      <c r="B21" s="107"/>
      <c r="C21" s="108"/>
      <c r="D21" s="108"/>
      <c r="E21" s="109"/>
      <c r="F21" s="1"/>
    </row>
    <row r="22" spans="1:6" ht="19.5" customHeight="1">
      <c r="A22" s="72" t="s">
        <v>125</v>
      </c>
      <c r="B22" s="73">
        <f>SUM(B12:B21)</f>
        <v>0</v>
      </c>
      <c r="C22" s="131" t="str">
        <f>IF(SUBTOTAL(3,B12:B21)=SUBTOTAL(103,B12:B21),'Summary and sign-off'!$A$48,'Summary and sign-off'!$A$49)</f>
        <v>Check - there are no hidden rows with data</v>
      </c>
      <c r="D22" s="141" t="str">
        <f>IF('Summary and sign-off'!F55='Summary and sign-off'!F54,'Summary and sign-off'!A51,'Summary and sign-off'!A50)</f>
        <v>Check - each entry provides sufficient information</v>
      </c>
      <c r="E22" s="141"/>
      <c r="F22" s="17"/>
    </row>
    <row r="23" spans="1:6" ht="10.5" customHeight="1">
      <c r="A23" s="17"/>
      <c r="B23" s="19"/>
      <c r="C23" s="17"/>
      <c r="D23" s="17"/>
      <c r="E23" s="17"/>
      <c r="F23" s="17"/>
    </row>
    <row r="24" spans="1:6" ht="24.75" customHeight="1">
      <c r="A24" s="142" t="s">
        <v>126</v>
      </c>
      <c r="B24" s="142"/>
      <c r="C24" s="142"/>
      <c r="D24" s="142"/>
      <c r="E24" s="142"/>
      <c r="F24" s="29"/>
    </row>
    <row r="25" spans="1:6" ht="27" customHeight="1">
      <c r="A25" s="24" t="s">
        <v>120</v>
      </c>
      <c r="B25" s="24" t="s">
        <v>65</v>
      </c>
      <c r="C25" s="24" t="s">
        <v>127</v>
      </c>
      <c r="D25" s="24" t="s">
        <v>123</v>
      </c>
      <c r="E25" s="24" t="s">
        <v>124</v>
      </c>
      <c r="F25" s="30"/>
    </row>
    <row r="26" spans="1:6" s="2" customFormat="1" hidden="1">
      <c r="A26" s="96"/>
      <c r="B26" s="97"/>
      <c r="C26" s="98"/>
      <c r="D26" s="98"/>
      <c r="E26" s="99"/>
      <c r="F26" s="1"/>
    </row>
    <row r="27" spans="1:6" s="133" customFormat="1">
      <c r="A27" s="120">
        <v>44379</v>
      </c>
      <c r="B27" s="121">
        <v>43.48</v>
      </c>
      <c r="C27" s="122" t="s">
        <v>128</v>
      </c>
      <c r="D27" s="122" t="s">
        <v>129</v>
      </c>
      <c r="E27" s="123" t="s">
        <v>130</v>
      </c>
      <c r="F27" s="132"/>
    </row>
    <row r="28" spans="1:6" s="133" customFormat="1">
      <c r="A28" s="120">
        <v>44379</v>
      </c>
      <c r="B28" s="121">
        <v>99.65</v>
      </c>
      <c r="C28" s="122" t="s">
        <v>128</v>
      </c>
      <c r="D28" s="122" t="s">
        <v>131</v>
      </c>
      <c r="E28" s="123" t="s">
        <v>132</v>
      </c>
      <c r="F28" s="132"/>
    </row>
    <row r="29" spans="1:6" s="133" customFormat="1">
      <c r="A29" s="120">
        <v>44384</v>
      </c>
      <c r="B29" s="121">
        <v>86.78</v>
      </c>
      <c r="C29" s="122" t="s">
        <v>128</v>
      </c>
      <c r="D29" s="122" t="s">
        <v>133</v>
      </c>
      <c r="E29" s="123" t="s">
        <v>132</v>
      </c>
      <c r="F29" s="132"/>
    </row>
    <row r="30" spans="1:6" s="133" customFormat="1">
      <c r="A30" s="120">
        <v>44379</v>
      </c>
      <c r="B30" s="121">
        <v>23.04</v>
      </c>
      <c r="C30" s="122" t="s">
        <v>128</v>
      </c>
      <c r="D30" s="122" t="s">
        <v>134</v>
      </c>
      <c r="E30" s="123" t="s">
        <v>132</v>
      </c>
      <c r="F30" s="132"/>
    </row>
    <row r="31" spans="1:6" s="133" customFormat="1">
      <c r="A31" s="120">
        <v>44386</v>
      </c>
      <c r="B31" s="121">
        <v>43.04</v>
      </c>
      <c r="C31" s="122" t="s">
        <v>128</v>
      </c>
      <c r="D31" s="122" t="s">
        <v>135</v>
      </c>
      <c r="E31" s="123" t="s">
        <v>132</v>
      </c>
      <c r="F31" s="132"/>
    </row>
    <row r="32" spans="1:6" s="133" customFormat="1">
      <c r="A32" s="120">
        <v>44379</v>
      </c>
      <c r="B32" s="121">
        <v>315.97000000000003</v>
      </c>
      <c r="C32" s="122" t="s">
        <v>128</v>
      </c>
      <c r="D32" s="122" t="s">
        <v>136</v>
      </c>
      <c r="E32" s="123" t="s">
        <v>132</v>
      </c>
      <c r="F32" s="132"/>
    </row>
    <row r="33" spans="1:6" s="133" customFormat="1">
      <c r="A33" s="120">
        <v>44378</v>
      </c>
      <c r="B33" s="121">
        <v>471.65</v>
      </c>
      <c r="C33" s="122" t="s">
        <v>128</v>
      </c>
      <c r="D33" s="122" t="s">
        <v>137</v>
      </c>
      <c r="E33" s="123" t="s">
        <v>138</v>
      </c>
      <c r="F33" s="132"/>
    </row>
    <row r="34" spans="1:6" s="133" customFormat="1">
      <c r="A34" s="120">
        <v>44408</v>
      </c>
      <c r="B34" s="121">
        <v>102.43</v>
      </c>
      <c r="C34" s="122" t="s">
        <v>139</v>
      </c>
      <c r="D34" s="122" t="s">
        <v>140</v>
      </c>
      <c r="E34" s="123" t="s">
        <v>141</v>
      </c>
      <c r="F34" s="132"/>
    </row>
    <row r="35" spans="1:6" s="133" customFormat="1">
      <c r="A35" s="120">
        <v>44408</v>
      </c>
      <c r="B35" s="121">
        <v>350.26</v>
      </c>
      <c r="C35" s="122" t="s">
        <v>139</v>
      </c>
      <c r="D35" s="122" t="s">
        <v>142</v>
      </c>
      <c r="E35" s="123" t="s">
        <v>138</v>
      </c>
      <c r="F35" s="132"/>
    </row>
    <row r="36" spans="1:6" s="133" customFormat="1">
      <c r="A36" s="120">
        <v>44411</v>
      </c>
      <c r="B36" s="121">
        <v>91.83</v>
      </c>
      <c r="C36" s="122" t="s">
        <v>139</v>
      </c>
      <c r="D36" s="122" t="s">
        <v>143</v>
      </c>
      <c r="E36" s="123" t="s">
        <v>132</v>
      </c>
      <c r="F36" s="132"/>
    </row>
    <row r="37" spans="1:6" s="133" customFormat="1">
      <c r="A37" s="120">
        <v>44411</v>
      </c>
      <c r="B37" s="121">
        <v>93.91</v>
      </c>
      <c r="C37" s="122" t="s">
        <v>139</v>
      </c>
      <c r="D37" s="122" t="s">
        <v>143</v>
      </c>
      <c r="E37" s="123" t="s">
        <v>132</v>
      </c>
      <c r="F37" s="132"/>
    </row>
    <row r="38" spans="1:6" s="133" customFormat="1">
      <c r="A38" s="120">
        <v>44411</v>
      </c>
      <c r="B38" s="121">
        <v>9.76</v>
      </c>
      <c r="C38" s="122" t="s">
        <v>139</v>
      </c>
      <c r="D38" s="122" t="s">
        <v>144</v>
      </c>
      <c r="E38" s="123" t="s">
        <v>132</v>
      </c>
      <c r="F38" s="132"/>
    </row>
    <row r="39" spans="1:6" s="133" customFormat="1">
      <c r="A39" s="120">
        <v>44411</v>
      </c>
      <c r="B39" s="121">
        <v>398.26</v>
      </c>
      <c r="C39" s="122" t="s">
        <v>139</v>
      </c>
      <c r="D39" s="122" t="s">
        <v>145</v>
      </c>
      <c r="E39" s="123" t="s">
        <v>132</v>
      </c>
      <c r="F39" s="132"/>
    </row>
    <row r="40" spans="1:6" s="133" customFormat="1" ht="25.5">
      <c r="A40" s="120">
        <v>44417</v>
      </c>
      <c r="B40" s="121">
        <v>767.3</v>
      </c>
      <c r="C40" s="122" t="s">
        <v>146</v>
      </c>
      <c r="D40" s="122" t="s">
        <v>147</v>
      </c>
      <c r="E40" s="123" t="s">
        <v>148</v>
      </c>
      <c r="F40" s="132"/>
    </row>
    <row r="41" spans="1:6" s="133" customFormat="1" ht="25.5">
      <c r="A41" s="120">
        <v>44438</v>
      </c>
      <c r="B41" s="121">
        <v>532.70000000000005</v>
      </c>
      <c r="C41" s="122" t="s">
        <v>149</v>
      </c>
      <c r="D41" s="122" t="s">
        <v>150</v>
      </c>
      <c r="E41" s="123" t="s">
        <v>148</v>
      </c>
      <c r="F41" s="132"/>
    </row>
    <row r="42" spans="1:6" s="133" customFormat="1">
      <c r="A42" s="120">
        <v>44476</v>
      </c>
      <c r="B42" s="121">
        <v>548.14</v>
      </c>
      <c r="C42" s="122" t="s">
        <v>151</v>
      </c>
      <c r="D42" s="122" t="s">
        <v>152</v>
      </c>
      <c r="E42" s="123" t="s">
        <v>153</v>
      </c>
      <c r="F42" s="132"/>
    </row>
    <row r="43" spans="1:6" s="2" customFormat="1" ht="25.5">
      <c r="A43" s="120">
        <v>44530</v>
      </c>
      <c r="B43" s="121">
        <v>151</v>
      </c>
      <c r="C43" s="122" t="s">
        <v>154</v>
      </c>
      <c r="D43" s="122" t="s">
        <v>155</v>
      </c>
      <c r="E43" s="123" t="s">
        <v>156</v>
      </c>
      <c r="F43" s="1"/>
    </row>
    <row r="44" spans="1:6" s="2" customFormat="1" ht="25.5">
      <c r="A44" s="120">
        <v>44530</v>
      </c>
      <c r="B44" s="121">
        <v>257.74</v>
      </c>
      <c r="C44" s="122" t="s">
        <v>154</v>
      </c>
      <c r="D44" s="122" t="s">
        <v>157</v>
      </c>
      <c r="E44" s="123" t="s">
        <v>158</v>
      </c>
      <c r="F44" s="1"/>
    </row>
    <row r="45" spans="1:6" s="133" customFormat="1" ht="25.5">
      <c r="A45" s="120">
        <v>44530</v>
      </c>
      <c r="B45" s="121">
        <v>31.3</v>
      </c>
      <c r="C45" s="122" t="s">
        <v>154</v>
      </c>
      <c r="D45" s="122" t="s">
        <v>159</v>
      </c>
      <c r="E45" s="123" t="s">
        <v>160</v>
      </c>
      <c r="F45" s="132"/>
    </row>
    <row r="46" spans="1:6" s="133" customFormat="1">
      <c r="A46" s="120">
        <v>44592</v>
      </c>
      <c r="B46" s="121">
        <v>265.2</v>
      </c>
      <c r="C46" s="122" t="s">
        <v>161</v>
      </c>
      <c r="D46" s="122" t="s">
        <v>162</v>
      </c>
      <c r="E46" s="123" t="s">
        <v>153</v>
      </c>
      <c r="F46" s="132"/>
    </row>
    <row r="47" spans="1:6" s="133" customFormat="1">
      <c r="A47" s="120">
        <v>44581</v>
      </c>
      <c r="B47" s="121">
        <v>412.7</v>
      </c>
      <c r="C47" s="122" t="s">
        <v>163</v>
      </c>
      <c r="D47" s="122" t="s">
        <v>157</v>
      </c>
      <c r="E47" s="123" t="s">
        <v>158</v>
      </c>
      <c r="F47" s="132"/>
    </row>
    <row r="48" spans="1:6" s="2" customFormat="1">
      <c r="A48" s="120">
        <v>44581</v>
      </c>
      <c r="B48" s="121">
        <v>54.43</v>
      </c>
      <c r="C48" s="122" t="s">
        <v>163</v>
      </c>
      <c r="D48" s="122" t="s">
        <v>164</v>
      </c>
      <c r="E48" s="123" t="s">
        <v>156</v>
      </c>
      <c r="F48" s="1"/>
    </row>
    <row r="49" spans="1:6" s="2" customFormat="1">
      <c r="A49" s="120">
        <v>44700</v>
      </c>
      <c r="B49" s="121">
        <v>110.43</v>
      </c>
      <c r="C49" s="122" t="s">
        <v>165</v>
      </c>
      <c r="D49" s="122" t="s">
        <v>166</v>
      </c>
      <c r="E49" s="123" t="s">
        <v>148</v>
      </c>
      <c r="F49" s="1"/>
    </row>
    <row r="50" spans="1:6" s="133" customFormat="1">
      <c r="A50" s="120">
        <v>44706</v>
      </c>
      <c r="B50" s="121">
        <v>291.83</v>
      </c>
      <c r="C50" s="122" t="s">
        <v>167</v>
      </c>
      <c r="D50" s="122" t="s">
        <v>157</v>
      </c>
      <c r="E50" s="123" t="s">
        <v>158</v>
      </c>
      <c r="F50" s="132"/>
    </row>
    <row r="51" spans="1:6" s="2" customFormat="1">
      <c r="A51" s="120">
        <v>44706</v>
      </c>
      <c r="B51" s="121">
        <v>28.87</v>
      </c>
      <c r="C51" s="122" t="s">
        <v>167</v>
      </c>
      <c r="D51" s="122" t="s">
        <v>168</v>
      </c>
      <c r="E51" s="123" t="s">
        <v>156</v>
      </c>
      <c r="F51" s="1"/>
    </row>
    <row r="52" spans="1:6" s="2" customFormat="1">
      <c r="A52" s="120">
        <v>44707</v>
      </c>
      <c r="B52" s="121">
        <v>36.090000000000003</v>
      </c>
      <c r="C52" s="122" t="s">
        <v>167</v>
      </c>
      <c r="D52" s="122" t="s">
        <v>169</v>
      </c>
      <c r="E52" s="123" t="s">
        <v>156</v>
      </c>
      <c r="F52" s="1"/>
    </row>
    <row r="53" spans="1:6" s="2" customFormat="1">
      <c r="A53" s="120">
        <v>44731</v>
      </c>
      <c r="B53" s="121">
        <v>77.39</v>
      </c>
      <c r="C53" s="122" t="s">
        <v>170</v>
      </c>
      <c r="D53" s="122" t="s">
        <v>171</v>
      </c>
      <c r="E53" s="123" t="s">
        <v>132</v>
      </c>
      <c r="F53" s="1"/>
    </row>
    <row r="54" spans="1:6" s="2" customFormat="1">
      <c r="A54" s="120">
        <v>44734</v>
      </c>
      <c r="B54" s="121">
        <v>75.040000000000006</v>
      </c>
      <c r="C54" s="122" t="s">
        <v>170</v>
      </c>
      <c r="D54" s="122" t="s">
        <v>172</v>
      </c>
      <c r="E54" s="123" t="s">
        <v>132</v>
      </c>
      <c r="F54" s="1"/>
    </row>
    <row r="55" spans="1:6" s="2" customFormat="1">
      <c r="A55" s="120">
        <v>44734</v>
      </c>
      <c r="B55" s="121">
        <f>157.85*3/1.15</f>
        <v>411.78260869565219</v>
      </c>
      <c r="C55" s="122" t="s">
        <v>170</v>
      </c>
      <c r="D55" s="122" t="s">
        <v>173</v>
      </c>
      <c r="E55" s="123" t="s">
        <v>132</v>
      </c>
      <c r="F55" s="1"/>
    </row>
    <row r="56" spans="1:6" s="2" customFormat="1">
      <c r="A56" s="120">
        <v>44731</v>
      </c>
      <c r="B56" s="121">
        <v>576.87</v>
      </c>
      <c r="C56" s="122" t="s">
        <v>170</v>
      </c>
      <c r="D56" s="122" t="s">
        <v>174</v>
      </c>
      <c r="E56" s="123" t="s">
        <v>138</v>
      </c>
      <c r="F56" s="1"/>
    </row>
    <row r="57" spans="1:6" s="2" customFormat="1">
      <c r="A57" s="120"/>
      <c r="B57" s="121"/>
      <c r="C57" s="122"/>
      <c r="D57" s="122"/>
      <c r="E57" s="123"/>
      <c r="F57" s="1"/>
    </row>
    <row r="58" spans="1:6" s="2" customFormat="1">
      <c r="A58" s="120"/>
      <c r="B58" s="121"/>
      <c r="C58" s="122"/>
      <c r="D58" s="122"/>
      <c r="E58" s="123"/>
      <c r="F58" s="1"/>
    </row>
    <row r="59" spans="1:6" s="2" customFormat="1" hidden="1">
      <c r="A59" s="110"/>
      <c r="B59" s="111"/>
      <c r="C59" s="112"/>
      <c r="D59" s="112"/>
      <c r="E59" s="113"/>
      <c r="F59" s="1"/>
    </row>
    <row r="60" spans="1:6" ht="19.5" customHeight="1">
      <c r="A60" s="72" t="s">
        <v>175</v>
      </c>
      <c r="B60" s="73">
        <f>SUM(B26:B59)</f>
        <v>6758.8726086956531</v>
      </c>
      <c r="C60" s="131" t="str">
        <f>IF(SUBTOTAL(3,B26:B59)=SUBTOTAL(103,B26:B59),'Summary and sign-off'!$A$48,'Summary and sign-off'!$A$49)</f>
        <v>Check - there are no hidden rows with data</v>
      </c>
      <c r="D60" s="141" t="str">
        <f>IF('Summary and sign-off'!F56='Summary and sign-off'!F54,'Summary and sign-off'!A51,'Summary and sign-off'!A50)</f>
        <v>Check - each entry provides sufficient information</v>
      </c>
      <c r="E60" s="141"/>
      <c r="F60" s="17"/>
    </row>
    <row r="61" spans="1:6" ht="10.5" customHeight="1">
      <c r="A61" s="17"/>
      <c r="B61" s="19"/>
      <c r="C61" s="17"/>
      <c r="D61" s="17"/>
      <c r="E61" s="17"/>
      <c r="F61" s="17"/>
    </row>
    <row r="62" spans="1:6" ht="24.75" customHeight="1">
      <c r="A62" s="142" t="s">
        <v>176</v>
      </c>
      <c r="B62" s="142"/>
      <c r="C62" s="142"/>
      <c r="D62" s="142"/>
      <c r="E62" s="142"/>
      <c r="F62" s="17"/>
    </row>
    <row r="63" spans="1:6" ht="27" customHeight="1">
      <c r="A63" s="24" t="s">
        <v>120</v>
      </c>
      <c r="B63" s="24" t="s">
        <v>65</v>
      </c>
      <c r="C63" s="24" t="s">
        <v>177</v>
      </c>
      <c r="D63" s="24" t="s">
        <v>178</v>
      </c>
      <c r="E63" s="24" t="s">
        <v>124</v>
      </c>
      <c r="F63" s="28"/>
    </row>
    <row r="64" spans="1:6" s="2" customFormat="1" hidden="1">
      <c r="A64" s="96"/>
      <c r="B64" s="97"/>
      <c r="C64" s="98"/>
      <c r="D64" s="98"/>
      <c r="E64" s="99"/>
      <c r="F64" s="1"/>
    </row>
    <row r="65" spans="1:6" s="133" customFormat="1" ht="25.5">
      <c r="A65" s="120">
        <v>44519</v>
      </c>
      <c r="B65" s="121">
        <v>19.39</v>
      </c>
      <c r="C65" s="122" t="s">
        <v>179</v>
      </c>
      <c r="D65" s="122" t="s">
        <v>180</v>
      </c>
      <c r="E65" s="123" t="s">
        <v>181</v>
      </c>
      <c r="F65" s="132"/>
    </row>
    <row r="66" spans="1:6" s="2" customFormat="1">
      <c r="A66" s="120"/>
      <c r="B66" s="121"/>
      <c r="C66" s="122"/>
      <c r="D66" s="122"/>
      <c r="E66" s="123"/>
      <c r="F66" s="1"/>
    </row>
    <row r="67" spans="1:6" s="2" customFormat="1">
      <c r="A67" s="120"/>
      <c r="B67" s="121"/>
      <c r="C67" s="122"/>
      <c r="D67" s="122"/>
      <c r="E67" s="123"/>
      <c r="F67" s="1"/>
    </row>
    <row r="68" spans="1:6" s="2" customFormat="1">
      <c r="A68" s="120"/>
      <c r="B68" s="121"/>
      <c r="C68" s="122"/>
      <c r="D68" s="122"/>
      <c r="E68" s="123"/>
      <c r="F68" s="1"/>
    </row>
    <row r="69" spans="1:6" s="2" customFormat="1">
      <c r="A69" s="120"/>
      <c r="B69" s="121"/>
      <c r="C69" s="122"/>
      <c r="D69" s="122"/>
      <c r="E69" s="123"/>
      <c r="F69" s="1"/>
    </row>
    <row r="70" spans="1:6" s="2" customFormat="1">
      <c r="A70" s="120"/>
      <c r="B70" s="121"/>
      <c r="C70" s="122"/>
      <c r="D70" s="122"/>
      <c r="E70" s="123"/>
      <c r="F70" s="1"/>
    </row>
    <row r="71" spans="1:6" s="2" customFormat="1">
      <c r="A71" s="120"/>
      <c r="B71" s="121"/>
      <c r="C71" s="122"/>
      <c r="D71" s="122"/>
      <c r="E71" s="123"/>
      <c r="F71" s="1"/>
    </row>
    <row r="72" spans="1:6" s="2" customFormat="1">
      <c r="A72" s="120"/>
      <c r="B72" s="121"/>
      <c r="C72" s="122"/>
      <c r="D72" s="122"/>
      <c r="E72" s="123"/>
      <c r="F72" s="1"/>
    </row>
    <row r="73" spans="1:6" s="2" customFormat="1">
      <c r="A73" s="120"/>
      <c r="B73" s="121"/>
      <c r="C73" s="122"/>
      <c r="D73" s="122"/>
      <c r="E73" s="123"/>
      <c r="F73" s="1"/>
    </row>
    <row r="74" spans="1:6" s="2" customFormat="1">
      <c r="A74" s="120"/>
      <c r="B74" s="121"/>
      <c r="C74" s="122"/>
      <c r="D74" s="122"/>
      <c r="E74" s="123"/>
      <c r="F74" s="1"/>
    </row>
    <row r="75" spans="1:6" s="2" customFormat="1">
      <c r="A75" s="120"/>
      <c r="B75" s="121"/>
      <c r="C75" s="122"/>
      <c r="D75" s="122"/>
      <c r="E75" s="123"/>
      <c r="F75" s="1"/>
    </row>
    <row r="76" spans="1:6" s="2" customFormat="1" hidden="1">
      <c r="A76" s="96"/>
      <c r="B76" s="97"/>
      <c r="C76" s="98"/>
      <c r="D76" s="98"/>
      <c r="E76" s="99"/>
      <c r="F76" s="1"/>
    </row>
    <row r="77" spans="1:6" ht="19.5" customHeight="1">
      <c r="A77" s="72" t="s">
        <v>182</v>
      </c>
      <c r="B77" s="73">
        <f>SUM(B64:B76)</f>
        <v>19.39</v>
      </c>
      <c r="C77" s="131" t="str">
        <f>IF(SUBTOTAL(3,B64:B76)=SUBTOTAL(103,B64:B76),'Summary and sign-off'!$A$48,'Summary and sign-off'!$A$49)</f>
        <v>Check - there are no hidden rows with data</v>
      </c>
      <c r="D77" s="141" t="str">
        <f>IF('Summary and sign-off'!F57='Summary and sign-off'!F54,'Summary and sign-off'!A51,'Summary and sign-off'!A50)</f>
        <v>Check - each entry provides sufficient information</v>
      </c>
      <c r="E77" s="141"/>
      <c r="F77" s="17"/>
    </row>
    <row r="78" spans="1:6" ht="10.5" customHeight="1">
      <c r="A78" s="17"/>
      <c r="B78" s="58"/>
      <c r="C78" s="19"/>
      <c r="D78" s="17"/>
      <c r="E78" s="17"/>
      <c r="F78" s="17"/>
    </row>
    <row r="79" spans="1:6" ht="34.5" customHeight="1">
      <c r="A79" s="31" t="s">
        <v>183</v>
      </c>
      <c r="B79" s="59">
        <f>B22+B60+B77</f>
        <v>6778.2626086956534</v>
      </c>
      <c r="C79" s="32"/>
      <c r="D79" s="32"/>
      <c r="E79" s="32"/>
      <c r="F79" s="17"/>
    </row>
    <row r="80" spans="1:6" ht="13.15">
      <c r="A80" s="17"/>
      <c r="B80" s="19"/>
      <c r="C80" s="17"/>
      <c r="D80" s="17"/>
      <c r="E80" s="17"/>
      <c r="F80" s="17"/>
    </row>
    <row r="81" spans="1:6" ht="13.15">
      <c r="A81" s="18" t="s">
        <v>76</v>
      </c>
      <c r="B81" s="19"/>
      <c r="C81" s="17"/>
      <c r="D81" s="17"/>
      <c r="E81" s="17"/>
      <c r="F81" s="17"/>
    </row>
    <row r="82" spans="1:6" ht="12.6" customHeight="1">
      <c r="A82" s="20" t="s">
        <v>184</v>
      </c>
      <c r="F82" s="17"/>
    </row>
    <row r="83" spans="1:6" ht="12.95" customHeight="1">
      <c r="A83" s="20" t="s">
        <v>185</v>
      </c>
      <c r="B83" s="17"/>
      <c r="D83" s="17"/>
      <c r="F83" s="17"/>
    </row>
    <row r="84" spans="1:6">
      <c r="A84" s="20" t="s">
        <v>186</v>
      </c>
      <c r="F84" s="17"/>
    </row>
    <row r="85" spans="1:6" ht="13.15">
      <c r="A85" s="20" t="s">
        <v>82</v>
      </c>
      <c r="B85" s="19"/>
      <c r="C85" s="17"/>
      <c r="D85" s="17"/>
      <c r="E85" s="17"/>
      <c r="F85" s="17"/>
    </row>
    <row r="86" spans="1:6" ht="12.95" customHeight="1">
      <c r="A86" s="20" t="s">
        <v>187</v>
      </c>
      <c r="B86" s="17"/>
      <c r="D86" s="17"/>
      <c r="F86" s="17"/>
    </row>
    <row r="87" spans="1:6">
      <c r="A87" s="20" t="s">
        <v>188</v>
      </c>
      <c r="F87" s="17"/>
    </row>
    <row r="88" spans="1:6">
      <c r="A88" s="20" t="s">
        <v>189</v>
      </c>
      <c r="B88" s="20"/>
      <c r="C88" s="20"/>
      <c r="D88" s="20"/>
      <c r="F88" s="17"/>
    </row>
    <row r="89" spans="1:6">
      <c r="A89" s="26"/>
      <c r="B89" s="17"/>
      <c r="C89" s="17"/>
      <c r="D89" s="17"/>
      <c r="E89" s="17"/>
      <c r="F89" s="17"/>
    </row>
    <row r="90" spans="1:6" hidden="1">
      <c r="A90" s="26"/>
      <c r="B90" s="17"/>
      <c r="C90" s="17"/>
      <c r="D90" s="17"/>
      <c r="E90" s="17"/>
      <c r="F90" s="17"/>
    </row>
    <row r="91" spans="1:6"/>
    <row r="92" spans="1:6"/>
    <row r="93" spans="1:6"/>
    <row r="94" spans="1:6"/>
    <row r="95" spans="1:6" ht="12.75" hidden="1" customHeight="1"/>
    <row r="96" spans="1:6"/>
    <row r="97" spans="1:6"/>
    <row r="98" spans="1:6" hidden="1">
      <c r="A98" s="26"/>
      <c r="B98" s="17"/>
      <c r="C98" s="17"/>
      <c r="D98" s="17"/>
      <c r="E98" s="17"/>
      <c r="F98" s="17"/>
    </row>
    <row r="99" spans="1:6" hidden="1">
      <c r="A99" s="26"/>
      <c r="B99" s="17"/>
      <c r="C99" s="17"/>
      <c r="D99" s="17"/>
      <c r="E99" s="17"/>
      <c r="F99" s="17"/>
    </row>
    <row r="100" spans="1:6" hidden="1">
      <c r="A100" s="26"/>
      <c r="B100" s="17"/>
      <c r="C100" s="17"/>
      <c r="D100" s="17"/>
      <c r="E100" s="17"/>
      <c r="F100" s="17"/>
    </row>
    <row r="101" spans="1:6" hidden="1">
      <c r="A101" s="26"/>
      <c r="B101" s="17"/>
      <c r="C101" s="17"/>
      <c r="D101" s="17"/>
      <c r="E101" s="17"/>
      <c r="F101" s="17"/>
    </row>
    <row r="102" spans="1:6" hidden="1">
      <c r="A102" s="26"/>
      <c r="B102" s="17"/>
      <c r="C102" s="17"/>
      <c r="D102" s="17"/>
      <c r="E102" s="17"/>
      <c r="F102" s="17"/>
    </row>
    <row r="103" spans="1:6"/>
    <row r="104" spans="1:6"/>
    <row r="105" spans="1:6"/>
    <row r="107" spans="1:6"/>
    <row r="108" spans="1:6"/>
    <row r="109" spans="1:6"/>
    <row r="110" spans="1:6"/>
    <row r="111" spans="1:6"/>
    <row r="112" spans="1:6"/>
    <row r="113" customFormat="1"/>
    <row r="114" customFormat="1"/>
    <row r="115" customFormat="1"/>
    <row r="116" customFormat="1"/>
    <row r="117" customFormat="1"/>
    <row r="118" customFormat="1"/>
    <row r="119" customFormat="1"/>
    <row r="120" customFormat="1"/>
    <row r="121" customFormat="1"/>
    <row r="122" customFormat="1"/>
  </sheetData>
  <sheetProtection sheet="1" formatCells="0" formatRows="0" insertColumns="0" insertRows="0" deleteRows="0"/>
  <mergeCells count="15">
    <mergeCell ref="B7:E7"/>
    <mergeCell ref="B5:E5"/>
    <mergeCell ref="D77:E77"/>
    <mergeCell ref="A1:E1"/>
    <mergeCell ref="A24:E24"/>
    <mergeCell ref="A62:E62"/>
    <mergeCell ref="B2:E2"/>
    <mergeCell ref="B3:E3"/>
    <mergeCell ref="B4:E4"/>
    <mergeCell ref="A8:E8"/>
    <mergeCell ref="A9:E9"/>
    <mergeCell ref="B6:E6"/>
    <mergeCell ref="D22:E22"/>
    <mergeCell ref="D60:E60"/>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58:A59 A12 A21 A64 A7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3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65:A75 A27:A57"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B12:B21 B64:B76 B26:B59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E18" sqref="E18"/>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c r="A1" s="137" t="s">
        <v>112</v>
      </c>
      <c r="B1" s="137"/>
      <c r="C1" s="137"/>
      <c r="D1" s="137"/>
      <c r="E1" s="137"/>
    </row>
    <row r="2" spans="1:6" ht="21" customHeight="1">
      <c r="A2" s="3" t="s">
        <v>52</v>
      </c>
      <c r="B2" s="140" t="str">
        <f>'Summary and sign-off'!B2:F2</f>
        <v>External Reporting Board</v>
      </c>
      <c r="C2" s="140"/>
      <c r="D2" s="140"/>
      <c r="E2" s="140"/>
    </row>
    <row r="3" spans="1:6" ht="21" customHeight="1">
      <c r="A3" s="3" t="s">
        <v>113</v>
      </c>
      <c r="B3" s="140" t="str">
        <f>'Summary and sign-off'!B3:F3</f>
        <v>April Mackenzie</v>
      </c>
      <c r="C3" s="140"/>
      <c r="D3" s="140"/>
      <c r="E3" s="140"/>
    </row>
    <row r="4" spans="1:6" ht="21" customHeight="1">
      <c r="A4" s="3" t="s">
        <v>114</v>
      </c>
      <c r="B4" s="140">
        <f>'Summary and sign-off'!B4:F4</f>
        <v>44378</v>
      </c>
      <c r="C4" s="140"/>
      <c r="D4" s="140"/>
      <c r="E4" s="140"/>
    </row>
    <row r="5" spans="1:6" ht="21" customHeight="1">
      <c r="A5" s="3" t="s">
        <v>115</v>
      </c>
      <c r="B5" s="140">
        <f>'Summary and sign-off'!B5:F5</f>
        <v>44742</v>
      </c>
      <c r="C5" s="140"/>
      <c r="D5" s="140"/>
      <c r="E5" s="140"/>
    </row>
    <row r="6" spans="1:6" ht="21" customHeight="1">
      <c r="A6" s="3" t="s">
        <v>116</v>
      </c>
      <c r="B6" s="135" t="s">
        <v>84</v>
      </c>
      <c r="C6" s="135"/>
      <c r="D6" s="135"/>
      <c r="E6" s="135"/>
    </row>
    <row r="7" spans="1:6" ht="21" customHeight="1">
      <c r="A7" s="3" t="s">
        <v>58</v>
      </c>
      <c r="B7" s="135" t="s">
        <v>86</v>
      </c>
      <c r="C7" s="135"/>
      <c r="D7" s="135"/>
      <c r="E7" s="135"/>
    </row>
    <row r="8" spans="1:6" ht="35.25" customHeight="1">
      <c r="A8" s="150" t="s">
        <v>190</v>
      </c>
      <c r="B8" s="150"/>
      <c r="C8" s="151"/>
      <c r="D8" s="151"/>
      <c r="E8" s="151"/>
      <c r="F8" s="27"/>
    </row>
    <row r="9" spans="1:6" ht="35.25" customHeight="1">
      <c r="A9" s="148" t="s">
        <v>191</v>
      </c>
      <c r="B9" s="149"/>
      <c r="C9" s="149"/>
      <c r="D9" s="149"/>
      <c r="E9" s="149"/>
      <c r="F9" s="27"/>
    </row>
    <row r="10" spans="1:6" ht="27" customHeight="1">
      <c r="A10" s="24" t="s">
        <v>192</v>
      </c>
      <c r="B10" s="24" t="s">
        <v>65</v>
      </c>
      <c r="C10" s="24" t="s">
        <v>193</v>
      </c>
      <c r="D10" s="24" t="s">
        <v>194</v>
      </c>
      <c r="E10" s="24" t="s">
        <v>124</v>
      </c>
      <c r="F10" s="20"/>
    </row>
    <row r="11" spans="1:6" s="2" customFormat="1" hidden="1">
      <c r="A11" s="100"/>
      <c r="B11" s="97"/>
      <c r="C11" s="101"/>
      <c r="D11" s="101"/>
      <c r="E11" s="102"/>
    </row>
    <row r="12" spans="1:6" s="2" customFormat="1">
      <c r="A12" s="120">
        <v>44425</v>
      </c>
      <c r="B12" s="121">
        <v>8.6999999999999993</v>
      </c>
      <c r="C12" s="125" t="s">
        <v>195</v>
      </c>
      <c r="D12" s="125" t="s">
        <v>196</v>
      </c>
      <c r="E12" s="126" t="s">
        <v>197</v>
      </c>
    </row>
    <row r="13" spans="1:6" s="2" customFormat="1">
      <c r="A13" s="120">
        <v>44467</v>
      </c>
      <c r="B13" s="121">
        <v>12.61</v>
      </c>
      <c r="C13" s="125" t="s">
        <v>198</v>
      </c>
      <c r="D13" s="125" t="s">
        <v>196</v>
      </c>
      <c r="E13" s="126" t="s">
        <v>197</v>
      </c>
    </row>
    <row r="14" spans="1:6" s="2" customFormat="1">
      <c r="A14" s="120">
        <v>44620</v>
      </c>
      <c r="B14" s="121">
        <v>41.57</v>
      </c>
      <c r="C14" s="125" t="s">
        <v>199</v>
      </c>
      <c r="D14" s="125" t="s">
        <v>200</v>
      </c>
      <c r="E14" s="126" t="s">
        <v>201</v>
      </c>
    </row>
    <row r="15" spans="1:6" s="2" customFormat="1">
      <c r="A15" s="120">
        <v>44686</v>
      </c>
      <c r="B15" s="121">
        <v>44.35</v>
      </c>
      <c r="C15" s="125" t="s">
        <v>202</v>
      </c>
      <c r="D15" s="125" t="s">
        <v>200</v>
      </c>
      <c r="E15" s="126" t="s">
        <v>197</v>
      </c>
    </row>
    <row r="16" spans="1:6" s="2" customFormat="1">
      <c r="A16" s="120"/>
      <c r="B16" s="121"/>
      <c r="C16" s="125"/>
      <c r="D16" s="125"/>
      <c r="E16" s="126"/>
    </row>
    <row r="17" spans="1:6" s="2" customFormat="1">
      <c r="A17" s="120"/>
      <c r="B17" s="121"/>
      <c r="C17" s="125"/>
      <c r="D17" s="125"/>
      <c r="E17" s="126"/>
    </row>
    <row r="18" spans="1:6" s="2" customFormat="1">
      <c r="A18" s="120"/>
      <c r="B18" s="121"/>
      <c r="C18" s="125"/>
      <c r="D18" s="125"/>
      <c r="E18" s="126"/>
    </row>
    <row r="19" spans="1:6" s="2" customFormat="1">
      <c r="A19" s="120"/>
      <c r="B19" s="121"/>
      <c r="C19" s="125"/>
      <c r="D19" s="125"/>
      <c r="E19" s="126"/>
    </row>
    <row r="20" spans="1:6" s="2" customFormat="1">
      <c r="A20" s="124"/>
      <c r="B20" s="121"/>
      <c r="C20" s="125"/>
      <c r="D20" s="125"/>
      <c r="E20" s="126"/>
    </row>
    <row r="21" spans="1:6" s="2" customFormat="1">
      <c r="A21" s="124"/>
      <c r="B21" s="121"/>
      <c r="C21" s="125"/>
      <c r="D21" s="125"/>
      <c r="E21" s="126"/>
    </row>
    <row r="22" spans="1:6" s="2" customFormat="1" ht="11.25" hidden="1" customHeight="1">
      <c r="A22" s="100"/>
      <c r="B22" s="97"/>
      <c r="C22" s="101"/>
      <c r="D22" s="101"/>
      <c r="E22" s="102"/>
    </row>
    <row r="23" spans="1:6" ht="34.5" customHeight="1">
      <c r="A23" s="54" t="s">
        <v>203</v>
      </c>
      <c r="B23" s="63">
        <f>SUM(B11:B22)</f>
        <v>107.22999999999999</v>
      </c>
      <c r="C23" s="71" t="str">
        <f>IF(SUBTOTAL(3,B11:B22)=SUBTOTAL(103,B11:B22),'Summary and sign-off'!$A$48,'Summary and sign-off'!$A$49)</f>
        <v>Check - there are no hidden rows with data</v>
      </c>
      <c r="D23" s="141" t="str">
        <f>IF('Summary and sign-off'!F58='Summary and sign-off'!F54,'Summary and sign-off'!A51,'Summary and sign-off'!A50)</f>
        <v>Check - each entry provides sufficient information</v>
      </c>
      <c r="E23" s="141"/>
      <c r="F23" s="2"/>
    </row>
    <row r="24" spans="1:6" ht="13.15">
      <c r="A24" s="18"/>
      <c r="B24" s="17"/>
      <c r="C24" s="17"/>
      <c r="D24" s="17"/>
      <c r="E24" s="17"/>
    </row>
    <row r="25" spans="1:6" ht="13.15">
      <c r="A25" s="18" t="s">
        <v>76</v>
      </c>
      <c r="B25" s="19"/>
      <c r="C25" s="17"/>
      <c r="D25" s="17"/>
      <c r="E25" s="17"/>
    </row>
    <row r="26" spans="1:6" ht="12.75" customHeight="1">
      <c r="A26" s="20" t="s">
        <v>204</v>
      </c>
      <c r="B26" s="20"/>
      <c r="C26" s="20"/>
      <c r="D26" s="20"/>
      <c r="E26" s="20"/>
    </row>
    <row r="27" spans="1:6">
      <c r="A27" s="20" t="s">
        <v>205</v>
      </c>
      <c r="B27" s="20"/>
      <c r="C27" s="28"/>
      <c r="D27" s="28"/>
      <c r="E27" s="28"/>
    </row>
    <row r="28" spans="1:6" ht="13.15">
      <c r="A28" s="20" t="s">
        <v>82</v>
      </c>
      <c r="B28" s="19"/>
      <c r="C28" s="17"/>
      <c r="D28" s="17"/>
      <c r="E28" s="17"/>
      <c r="F28" s="17"/>
    </row>
    <row r="29" spans="1:6">
      <c r="A29" s="20" t="s">
        <v>206</v>
      </c>
      <c r="B29" s="20"/>
      <c r="C29" s="28"/>
      <c r="D29" s="28"/>
      <c r="E29" s="28"/>
    </row>
    <row r="30" spans="1:6" ht="12.75" customHeight="1">
      <c r="A30" s="20" t="s">
        <v>207</v>
      </c>
      <c r="B30" s="20"/>
      <c r="C30" s="22"/>
      <c r="D30" s="22"/>
      <c r="E30" s="22"/>
    </row>
    <row r="31" spans="1:6">
      <c r="A31" s="17"/>
      <c r="B31" s="17"/>
      <c r="C31" s="17"/>
      <c r="D31" s="17"/>
      <c r="E31" s="17"/>
    </row>
    <row r="32" spans="1:6"/>
    <row r="33"/>
  </sheetData>
  <sheetProtection sheet="1" formatCells="0" insertRows="0" deleteRows="0"/>
  <mergeCells count="10">
    <mergeCell ref="D23:E23"/>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2"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7"/>
  <sheetViews>
    <sheetView topLeftCell="A13" zoomScaleNormal="100" workbookViewId="0">
      <selection activeCell="C30" sqref="C30"/>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c r="A1" s="137" t="s">
        <v>112</v>
      </c>
      <c r="B1" s="137"/>
      <c r="C1" s="137"/>
      <c r="D1" s="137"/>
      <c r="E1" s="137"/>
    </row>
    <row r="2" spans="1:6" ht="21" customHeight="1">
      <c r="A2" s="3" t="s">
        <v>52</v>
      </c>
      <c r="B2" s="140" t="str">
        <f>'Summary and sign-off'!B2:F2</f>
        <v>External Reporting Board</v>
      </c>
      <c r="C2" s="140"/>
      <c r="D2" s="140"/>
      <c r="E2" s="140"/>
    </row>
    <row r="3" spans="1:6" ht="21" customHeight="1">
      <c r="A3" s="3" t="s">
        <v>113</v>
      </c>
      <c r="B3" s="140" t="str">
        <f>'Summary and sign-off'!B3:F3</f>
        <v>April Mackenzie</v>
      </c>
      <c r="C3" s="140"/>
      <c r="D3" s="140"/>
      <c r="E3" s="140"/>
    </row>
    <row r="4" spans="1:6" ht="21" customHeight="1">
      <c r="A4" s="3" t="s">
        <v>114</v>
      </c>
      <c r="B4" s="140">
        <f>'Summary and sign-off'!B4:F4</f>
        <v>44378</v>
      </c>
      <c r="C4" s="140"/>
      <c r="D4" s="140"/>
      <c r="E4" s="140"/>
    </row>
    <row r="5" spans="1:6" ht="21" customHeight="1">
      <c r="A5" s="3" t="s">
        <v>115</v>
      </c>
      <c r="B5" s="140">
        <f>'Summary and sign-off'!B5:F5</f>
        <v>44742</v>
      </c>
      <c r="C5" s="140"/>
      <c r="D5" s="140"/>
      <c r="E5" s="140"/>
    </row>
    <row r="6" spans="1:6" ht="21" customHeight="1">
      <c r="A6" s="3" t="s">
        <v>116</v>
      </c>
      <c r="B6" s="135" t="s">
        <v>84</v>
      </c>
      <c r="C6" s="135"/>
      <c r="D6" s="135"/>
      <c r="E6" s="135"/>
      <c r="F6" s="23"/>
    </row>
    <row r="7" spans="1:6" ht="21" customHeight="1">
      <c r="A7" s="3" t="s">
        <v>58</v>
      </c>
      <c r="B7" s="135" t="s">
        <v>86</v>
      </c>
      <c r="C7" s="135"/>
      <c r="D7" s="135"/>
      <c r="E7" s="135"/>
      <c r="F7" s="23"/>
    </row>
    <row r="8" spans="1:6" ht="35.25" customHeight="1">
      <c r="A8" s="144" t="s">
        <v>208</v>
      </c>
      <c r="B8" s="144"/>
      <c r="C8" s="151"/>
      <c r="D8" s="151"/>
      <c r="E8" s="151"/>
    </row>
    <row r="9" spans="1:6" ht="35.25" customHeight="1">
      <c r="A9" s="152" t="s">
        <v>209</v>
      </c>
      <c r="B9" s="153"/>
      <c r="C9" s="153"/>
      <c r="D9" s="153"/>
      <c r="E9" s="153"/>
    </row>
    <row r="10" spans="1:6" ht="27" customHeight="1">
      <c r="A10" s="24" t="s">
        <v>120</v>
      </c>
      <c r="B10" s="24" t="s">
        <v>65</v>
      </c>
      <c r="C10" s="24" t="s">
        <v>210</v>
      </c>
      <c r="D10" s="24" t="s">
        <v>211</v>
      </c>
      <c r="E10" s="24" t="s">
        <v>124</v>
      </c>
      <c r="F10" s="20"/>
    </row>
    <row r="11" spans="1:6" s="2" customFormat="1" hidden="1">
      <c r="A11" s="100"/>
      <c r="B11" s="97"/>
      <c r="C11" s="101"/>
      <c r="D11" s="101"/>
      <c r="E11" s="102"/>
    </row>
    <row r="12" spans="1:6" s="2" customFormat="1">
      <c r="A12" s="120">
        <v>44395</v>
      </c>
      <c r="B12" s="121">
        <v>53.02</v>
      </c>
      <c r="C12" s="125" t="s">
        <v>212</v>
      </c>
      <c r="D12" s="125" t="s">
        <v>213</v>
      </c>
      <c r="E12" s="126" t="s">
        <v>214</v>
      </c>
    </row>
    <row r="13" spans="1:6" s="2" customFormat="1">
      <c r="A13" s="120">
        <v>44426</v>
      </c>
      <c r="B13" s="121">
        <v>53.1</v>
      </c>
      <c r="C13" s="125" t="s">
        <v>212</v>
      </c>
      <c r="D13" s="125" t="s">
        <v>213</v>
      </c>
      <c r="E13" s="126" t="s">
        <v>214</v>
      </c>
    </row>
    <row r="14" spans="1:6" s="2" customFormat="1">
      <c r="A14" s="120">
        <f>A13+31</f>
        <v>44457</v>
      </c>
      <c r="B14" s="121">
        <v>52.93</v>
      </c>
      <c r="C14" s="125" t="s">
        <v>212</v>
      </c>
      <c r="D14" s="125" t="s">
        <v>213</v>
      </c>
      <c r="E14" s="126" t="s">
        <v>214</v>
      </c>
    </row>
    <row r="15" spans="1:6" s="2" customFormat="1">
      <c r="A15" s="120">
        <f>A14+30</f>
        <v>44487</v>
      </c>
      <c r="B15" s="121">
        <v>52.5</v>
      </c>
      <c r="C15" s="125" t="s">
        <v>212</v>
      </c>
      <c r="D15" s="125" t="s">
        <v>213</v>
      </c>
      <c r="E15" s="126" t="s">
        <v>214</v>
      </c>
    </row>
    <row r="16" spans="1:6" s="2" customFormat="1">
      <c r="A16" s="120">
        <f>A15+31</f>
        <v>44518</v>
      </c>
      <c r="B16" s="121">
        <v>52.93</v>
      </c>
      <c r="C16" s="125" t="s">
        <v>212</v>
      </c>
      <c r="D16" s="125" t="s">
        <v>213</v>
      </c>
      <c r="E16" s="126" t="s">
        <v>214</v>
      </c>
    </row>
    <row r="17" spans="1:5" s="2" customFormat="1">
      <c r="A17" s="120">
        <f>A16+30</f>
        <v>44548</v>
      </c>
      <c r="B17" s="121">
        <v>53.79</v>
      </c>
      <c r="C17" s="125" t="s">
        <v>212</v>
      </c>
      <c r="D17" s="125" t="s">
        <v>213</v>
      </c>
      <c r="E17" s="126" t="s">
        <v>214</v>
      </c>
    </row>
    <row r="18" spans="1:5" s="2" customFormat="1">
      <c r="A18" s="120">
        <f>A17+31</f>
        <v>44579</v>
      </c>
      <c r="B18" s="121">
        <v>53.62</v>
      </c>
      <c r="C18" s="125" t="s">
        <v>212</v>
      </c>
      <c r="D18" s="125" t="s">
        <v>213</v>
      </c>
      <c r="E18" s="126" t="s">
        <v>214</v>
      </c>
    </row>
    <row r="19" spans="1:5" s="2" customFormat="1">
      <c r="A19" s="120">
        <f>A18+31</f>
        <v>44610</v>
      </c>
      <c r="B19" s="121">
        <v>53.02</v>
      </c>
      <c r="C19" s="125" t="s">
        <v>212</v>
      </c>
      <c r="D19" s="125" t="s">
        <v>213</v>
      </c>
      <c r="E19" s="126" t="s">
        <v>214</v>
      </c>
    </row>
    <row r="20" spans="1:5" s="2" customFormat="1">
      <c r="A20" s="120">
        <f>A19+28</f>
        <v>44638</v>
      </c>
      <c r="B20" s="121">
        <v>53.886956521739137</v>
      </c>
      <c r="C20" s="125" t="s">
        <v>212</v>
      </c>
      <c r="D20" s="125" t="s">
        <v>213</v>
      </c>
      <c r="E20" s="126" t="s">
        <v>214</v>
      </c>
    </row>
    <row r="21" spans="1:5" s="2" customFormat="1">
      <c r="A21" s="120">
        <f>A20+31</f>
        <v>44669</v>
      </c>
      <c r="B21" s="121">
        <v>54.817391304347829</v>
      </c>
      <c r="C21" s="125" t="s">
        <v>212</v>
      </c>
      <c r="D21" s="125" t="s">
        <v>213</v>
      </c>
      <c r="E21" s="126" t="s">
        <v>214</v>
      </c>
    </row>
    <row r="22" spans="1:5" s="2" customFormat="1">
      <c r="A22" s="124">
        <f>A21+30</f>
        <v>44699</v>
      </c>
      <c r="B22" s="121">
        <v>52.93</v>
      </c>
      <c r="C22" s="125" t="s">
        <v>212</v>
      </c>
      <c r="D22" s="125" t="s">
        <v>213</v>
      </c>
      <c r="E22" s="126" t="s">
        <v>214</v>
      </c>
    </row>
    <row r="23" spans="1:5" s="2" customFormat="1">
      <c r="A23" s="124">
        <f>A22+31</f>
        <v>44730</v>
      </c>
      <c r="B23" s="121">
        <v>53.02</v>
      </c>
      <c r="C23" s="125" t="s">
        <v>212</v>
      </c>
      <c r="D23" s="125" t="s">
        <v>213</v>
      </c>
      <c r="E23" s="126" t="s">
        <v>214</v>
      </c>
    </row>
    <row r="24" spans="1:5" s="2" customFormat="1">
      <c r="A24" s="124">
        <v>44550</v>
      </c>
      <c r="B24" s="121">
        <v>781.74</v>
      </c>
      <c r="C24" s="125" t="s">
        <v>215</v>
      </c>
      <c r="D24" s="125" t="s">
        <v>216</v>
      </c>
      <c r="E24" s="126"/>
    </row>
    <row r="25" spans="1:5" s="2" customFormat="1">
      <c r="A25" s="124">
        <v>44715</v>
      </c>
      <c r="B25" s="121">
        <v>734.78</v>
      </c>
      <c r="C25" s="125" t="s">
        <v>217</v>
      </c>
      <c r="D25" s="125" t="s">
        <v>218</v>
      </c>
      <c r="E25" s="126" t="s">
        <v>214</v>
      </c>
    </row>
    <row r="26" spans="1:5" s="2" customFormat="1">
      <c r="A26" s="124">
        <v>44543</v>
      </c>
      <c r="B26" s="121">
        <v>35.83</v>
      </c>
      <c r="C26" s="125" t="s">
        <v>219</v>
      </c>
      <c r="D26" s="125" t="s">
        <v>220</v>
      </c>
      <c r="E26" s="126" t="s">
        <v>221</v>
      </c>
    </row>
    <row r="27" spans="1:5" s="2" customFormat="1">
      <c r="A27" s="124">
        <v>44677</v>
      </c>
      <c r="B27" s="121">
        <v>128.69999999999999</v>
      </c>
      <c r="C27" s="125" t="s">
        <v>222</v>
      </c>
      <c r="D27" s="125" t="s">
        <v>200</v>
      </c>
      <c r="E27" s="126" t="s">
        <v>223</v>
      </c>
    </row>
    <row r="28" spans="1:5" s="2" customFormat="1" ht="25.5">
      <c r="A28" s="124">
        <v>44733</v>
      </c>
      <c r="B28" s="121">
        <v>13.91</v>
      </c>
      <c r="C28" s="125" t="s">
        <v>224</v>
      </c>
      <c r="D28" s="125" t="s">
        <v>225</v>
      </c>
      <c r="E28" s="126" t="s">
        <v>226</v>
      </c>
    </row>
    <row r="29" spans="1:5" s="2" customFormat="1" ht="25.5">
      <c r="A29" s="124">
        <v>44734</v>
      </c>
      <c r="B29" s="121">
        <v>10.43</v>
      </c>
      <c r="C29" s="125" t="s">
        <v>227</v>
      </c>
      <c r="D29" s="125" t="s">
        <v>196</v>
      </c>
      <c r="E29" s="126" t="s">
        <v>228</v>
      </c>
    </row>
    <row r="30" spans="1:5" s="2" customFormat="1">
      <c r="A30" s="124">
        <v>44530</v>
      </c>
      <c r="B30" s="121">
        <v>9250</v>
      </c>
      <c r="C30" s="125" t="s">
        <v>229</v>
      </c>
      <c r="D30" s="125" t="s">
        <v>230</v>
      </c>
      <c r="E30" s="126" t="s">
        <v>231</v>
      </c>
    </row>
    <row r="31" spans="1:5" s="2" customFormat="1">
      <c r="A31" s="124"/>
      <c r="B31" s="121"/>
      <c r="C31" s="125"/>
      <c r="D31" s="125"/>
      <c r="E31" s="126"/>
    </row>
    <row r="32" spans="1:5" s="2" customFormat="1" hidden="1">
      <c r="A32" s="100"/>
      <c r="B32" s="97"/>
      <c r="C32" s="101"/>
      <c r="D32" s="101"/>
      <c r="E32" s="102"/>
    </row>
    <row r="33" spans="1:6" ht="34.5" customHeight="1">
      <c r="A33" s="54" t="s">
        <v>232</v>
      </c>
      <c r="B33" s="63">
        <f>SUM(B11:B32)</f>
        <v>11594.954347826086</v>
      </c>
      <c r="C33" s="71" t="str">
        <f>IF(SUBTOTAL(3,B11:B32)=SUBTOTAL(103,B11:B32),'Summary and sign-off'!$A$48,'Summary and sign-off'!$A$49)</f>
        <v>Check - there are no hidden rows with data</v>
      </c>
      <c r="D33" s="141" t="str">
        <f>IF('Summary and sign-off'!F59='Summary and sign-off'!F54,'Summary and sign-off'!A51,'Summary and sign-off'!A50)</f>
        <v>Check - each entry provides sufficient information</v>
      </c>
      <c r="E33" s="141"/>
    </row>
    <row r="34" spans="1:6" ht="14.1" customHeight="1">
      <c r="B34" s="17"/>
      <c r="C34" s="17"/>
      <c r="D34" s="17"/>
      <c r="E34" s="17"/>
    </row>
    <row r="35" spans="1:6" ht="13.15">
      <c r="A35" s="18" t="s">
        <v>233</v>
      </c>
      <c r="B35" s="17"/>
      <c r="C35" s="17"/>
      <c r="D35" s="17"/>
      <c r="E35" s="17"/>
    </row>
    <row r="36" spans="1:6" ht="12.6" customHeight="1">
      <c r="A36" s="20" t="s">
        <v>184</v>
      </c>
      <c r="B36" s="17"/>
      <c r="C36" s="17"/>
      <c r="D36" s="17"/>
      <c r="E36" s="17"/>
    </row>
    <row r="37" spans="1:6" ht="13.15">
      <c r="A37" s="20" t="s">
        <v>82</v>
      </c>
      <c r="B37" s="19"/>
      <c r="C37" s="17"/>
      <c r="D37" s="17"/>
      <c r="E37" s="17"/>
      <c r="F37" s="17"/>
    </row>
    <row r="38" spans="1:6">
      <c r="A38" s="20" t="s">
        <v>206</v>
      </c>
      <c r="C38" s="17"/>
      <c r="D38" s="17"/>
      <c r="E38" s="17"/>
      <c r="F38" s="17"/>
    </row>
    <row r="39" spans="1:6" ht="12.75" customHeight="1">
      <c r="A39" s="20" t="s">
        <v>207</v>
      </c>
      <c r="B39" s="25"/>
      <c r="C39" s="22"/>
      <c r="D39" s="22"/>
      <c r="E39" s="22"/>
      <c r="F39" s="22"/>
    </row>
    <row r="40" spans="1:6">
      <c r="B40" s="26"/>
      <c r="C40" s="17"/>
      <c r="D40" s="17"/>
      <c r="E40" s="17"/>
    </row>
    <row r="41" spans="1:6" hidden="1">
      <c r="A41" s="17"/>
      <c r="B41" s="17"/>
      <c r="C41" s="17"/>
      <c r="D41" s="17"/>
    </row>
    <row r="42" spans="1:6" ht="12.75" hidden="1" customHeight="1"/>
    <row r="43" spans="1:6" hidden="1">
      <c r="A43" s="17"/>
      <c r="B43" s="17"/>
      <c r="C43" s="17"/>
      <c r="D43" s="17"/>
      <c r="E43" s="17"/>
    </row>
    <row r="44" spans="1:6" hidden="1">
      <c r="A44" s="17"/>
      <c r="B44" s="17"/>
      <c r="C44" s="17"/>
      <c r="D44" s="17"/>
      <c r="E44" s="17"/>
    </row>
    <row r="45" spans="1:6" hidden="1">
      <c r="A45" s="17"/>
      <c r="B45" s="17"/>
      <c r="C45" s="17"/>
      <c r="D45" s="17"/>
      <c r="E45" s="17"/>
    </row>
    <row r="46" spans="1:6" hidden="1">
      <c r="A46" s="17"/>
      <c r="B46" s="17"/>
      <c r="C46" s="17"/>
      <c r="D46" s="17"/>
      <c r="E46" s="17"/>
    </row>
    <row r="47" spans="1:6" hidden="1">
      <c r="A47" s="17"/>
      <c r="B47" s="17"/>
      <c r="C47" s="17"/>
      <c r="D47" s="17"/>
      <c r="E47" s="17"/>
    </row>
  </sheetData>
  <sheetProtection sheet="1" formatCells="0" insertRows="0" deleteRows="0"/>
  <mergeCells count="10">
    <mergeCell ref="D33:E33"/>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2"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A30 A31"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B11:B32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2" sqref="B2:F2"/>
    </sheetView>
  </sheetViews>
  <sheetFormatPr defaultColWidth="0" defaultRowHeight="12.75" zeroHeight="1"/>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c r="A1" s="137" t="s">
        <v>234</v>
      </c>
      <c r="B1" s="137"/>
      <c r="C1" s="137"/>
      <c r="D1" s="137"/>
      <c r="E1" s="137"/>
      <c r="F1" s="137"/>
    </row>
    <row r="2" spans="1:6" ht="21" customHeight="1">
      <c r="A2" s="3" t="s">
        <v>52</v>
      </c>
      <c r="B2" s="140" t="str">
        <f>'Summary and sign-off'!B2:F2</f>
        <v>External Reporting Board</v>
      </c>
      <c r="C2" s="140"/>
      <c r="D2" s="140"/>
      <c r="E2" s="140"/>
      <c r="F2" s="140"/>
    </row>
    <row r="3" spans="1:6" ht="21" customHeight="1">
      <c r="A3" s="3" t="s">
        <v>113</v>
      </c>
      <c r="B3" s="140" t="str">
        <f>'Summary and sign-off'!B3:F3</f>
        <v>April Mackenzie</v>
      </c>
      <c r="C3" s="140"/>
      <c r="D3" s="140"/>
      <c r="E3" s="140"/>
      <c r="F3" s="140"/>
    </row>
    <row r="4" spans="1:6" ht="21" customHeight="1">
      <c r="A4" s="3" t="s">
        <v>114</v>
      </c>
      <c r="B4" s="140">
        <f>'Summary and sign-off'!B4:F4</f>
        <v>44378</v>
      </c>
      <c r="C4" s="140"/>
      <c r="D4" s="140"/>
      <c r="E4" s="140"/>
      <c r="F4" s="140"/>
    </row>
    <row r="5" spans="1:6" ht="21" customHeight="1">
      <c r="A5" s="3" t="s">
        <v>115</v>
      </c>
      <c r="B5" s="140">
        <f>'Summary and sign-off'!B5:F5</f>
        <v>44742</v>
      </c>
      <c r="C5" s="140"/>
      <c r="D5" s="140"/>
      <c r="E5" s="140"/>
      <c r="F5" s="140"/>
    </row>
    <row r="6" spans="1:6" ht="21" customHeight="1">
      <c r="A6" s="3" t="s">
        <v>235</v>
      </c>
      <c r="B6" s="135"/>
      <c r="C6" s="135"/>
      <c r="D6" s="135"/>
      <c r="E6" s="135"/>
      <c r="F6" s="135"/>
    </row>
    <row r="7" spans="1:6" ht="21" customHeight="1">
      <c r="A7" s="3" t="s">
        <v>58</v>
      </c>
      <c r="B7" s="135"/>
      <c r="C7" s="135"/>
      <c r="D7" s="135"/>
      <c r="E7" s="135"/>
      <c r="F7" s="135"/>
    </row>
    <row r="8" spans="1:6" ht="36" customHeight="1">
      <c r="A8" s="144" t="s">
        <v>236</v>
      </c>
      <c r="B8" s="144"/>
      <c r="C8" s="144"/>
      <c r="D8" s="144"/>
      <c r="E8" s="144"/>
      <c r="F8" s="144"/>
    </row>
    <row r="9" spans="1:6" ht="36" customHeight="1">
      <c r="A9" s="152" t="s">
        <v>237</v>
      </c>
      <c r="B9" s="153"/>
      <c r="C9" s="153"/>
      <c r="D9" s="153"/>
      <c r="E9" s="153"/>
      <c r="F9" s="153"/>
    </row>
    <row r="10" spans="1:6" ht="39" customHeight="1">
      <c r="A10" s="24" t="s">
        <v>120</v>
      </c>
      <c r="B10" s="114" t="s">
        <v>238</v>
      </c>
      <c r="C10" s="114" t="s">
        <v>239</v>
      </c>
      <c r="D10" s="114" t="s">
        <v>240</v>
      </c>
      <c r="E10" s="114" t="s">
        <v>241</v>
      </c>
      <c r="F10" s="114" t="s">
        <v>242</v>
      </c>
    </row>
    <row r="11" spans="1:6" s="2" customFormat="1" hidden="1">
      <c r="A11" s="96"/>
      <c r="B11" s="101"/>
      <c r="C11" s="103"/>
      <c r="D11" s="101"/>
      <c r="E11" s="104"/>
      <c r="F11" s="102"/>
    </row>
    <row r="12" spans="1:6" s="2" customFormat="1">
      <c r="A12" s="120"/>
      <c r="B12" s="127"/>
      <c r="C12" s="128"/>
      <c r="D12" s="127"/>
      <c r="E12" s="129"/>
      <c r="F12" s="130"/>
    </row>
    <row r="13" spans="1:6" s="2" customFormat="1">
      <c r="A13" s="120"/>
      <c r="B13" s="127"/>
      <c r="C13" s="128"/>
      <c r="D13" s="127"/>
      <c r="E13" s="129"/>
      <c r="F13" s="130"/>
    </row>
    <row r="14" spans="1:6" s="2" customFormat="1">
      <c r="A14" s="120"/>
      <c r="B14" s="127"/>
      <c r="C14" s="128"/>
      <c r="D14" s="127"/>
      <c r="E14" s="129"/>
      <c r="F14" s="130"/>
    </row>
    <row r="15" spans="1:6" s="2" customFormat="1">
      <c r="A15" s="120"/>
      <c r="B15" s="127"/>
      <c r="C15" s="128"/>
      <c r="D15" s="127"/>
      <c r="E15" s="129"/>
      <c r="F15" s="130"/>
    </row>
    <row r="16" spans="1:6" s="2" customFormat="1">
      <c r="A16" s="120"/>
      <c r="B16" s="127"/>
      <c r="C16" s="128"/>
      <c r="D16" s="127"/>
      <c r="E16" s="129"/>
      <c r="F16" s="130"/>
    </row>
    <row r="17" spans="1:7" s="2" customFormat="1">
      <c r="A17" s="120"/>
      <c r="B17" s="127"/>
      <c r="C17" s="128"/>
      <c r="D17" s="127"/>
      <c r="E17" s="129"/>
      <c r="F17" s="130"/>
    </row>
    <row r="18" spans="1:7" s="2" customFormat="1">
      <c r="A18" s="120"/>
      <c r="B18" s="127"/>
      <c r="C18" s="128"/>
      <c r="D18" s="127"/>
      <c r="E18" s="129"/>
      <c r="F18" s="130"/>
    </row>
    <row r="19" spans="1:7" s="2" customFormat="1">
      <c r="A19" s="120"/>
      <c r="B19" s="127"/>
      <c r="C19" s="128"/>
      <c r="D19" s="127"/>
      <c r="E19" s="129"/>
      <c r="F19" s="130"/>
    </row>
    <row r="20" spans="1:7" s="2" customFormat="1">
      <c r="A20" s="120"/>
      <c r="B20" s="127"/>
      <c r="C20" s="128"/>
      <c r="D20" s="127"/>
      <c r="E20" s="129"/>
      <c r="F20" s="130"/>
    </row>
    <row r="21" spans="1:7" s="2" customFormat="1">
      <c r="A21" s="120"/>
      <c r="B21" s="127"/>
      <c r="C21" s="128"/>
      <c r="D21" s="127"/>
      <c r="E21" s="129"/>
      <c r="F21" s="130"/>
    </row>
    <row r="22" spans="1:7" s="2" customFormat="1">
      <c r="A22" s="120"/>
      <c r="B22" s="127"/>
      <c r="C22" s="128"/>
      <c r="D22" s="127"/>
      <c r="E22" s="129"/>
      <c r="F22" s="130"/>
    </row>
    <row r="23" spans="1:7" s="2" customFormat="1">
      <c r="A23" s="120"/>
      <c r="B23" s="127"/>
      <c r="C23" s="128"/>
      <c r="D23" s="127"/>
      <c r="E23" s="129"/>
      <c r="F23" s="130"/>
    </row>
    <row r="24" spans="1:7" s="2" customFormat="1" hidden="1">
      <c r="A24" s="96"/>
      <c r="B24" s="101"/>
      <c r="C24" s="103"/>
      <c r="D24" s="101"/>
      <c r="E24" s="104"/>
      <c r="F24" s="102"/>
    </row>
    <row r="25" spans="1:7" ht="34.5" customHeight="1">
      <c r="A25" s="115" t="s">
        <v>243</v>
      </c>
      <c r="B25" s="116" t="s">
        <v>244</v>
      </c>
      <c r="C25" s="117">
        <f>C26+C27</f>
        <v>0</v>
      </c>
      <c r="D25" s="118" t="str">
        <f>IF(SUBTOTAL(3,C11:C24)=SUBTOTAL(103,C11:C24),'Summary and sign-off'!$A$48,'Summary and sign-off'!$A$49)</f>
        <v>Check - there are no hidden rows with data</v>
      </c>
      <c r="E25" s="141" t="str">
        <f>IF('Summary and sign-off'!F60='Summary and sign-off'!F54,'Summary and sign-off'!A52,'Summary and sign-off'!A50)</f>
        <v>Check - each entry provides sufficient information</v>
      </c>
      <c r="F25" s="141"/>
      <c r="G25" s="2"/>
    </row>
    <row r="26" spans="1:7" ht="25.5" customHeight="1">
      <c r="A26" s="55"/>
      <c r="B26" s="56" t="s">
        <v>99</v>
      </c>
      <c r="C26" s="57">
        <f>COUNTIF(C11:C24,'Summary and sign-off'!A45)</f>
        <v>0</v>
      </c>
      <c r="D26" s="14"/>
      <c r="E26" s="15"/>
      <c r="F26" s="16"/>
    </row>
    <row r="27" spans="1:7" ht="25.5" customHeight="1">
      <c r="A27" s="55"/>
      <c r="B27" s="56" t="s">
        <v>100</v>
      </c>
      <c r="C27" s="57">
        <f>COUNTIF(C11:C24,'Summary and sign-off'!A46)</f>
        <v>0</v>
      </c>
      <c r="D27" s="14"/>
      <c r="E27" s="15"/>
      <c r="F27" s="16"/>
    </row>
    <row r="28" spans="1:7" ht="13.15">
      <c r="A28" s="17"/>
      <c r="B28" s="18"/>
      <c r="C28" s="17"/>
      <c r="D28" s="19"/>
      <c r="E28" s="19"/>
      <c r="F28" s="17"/>
    </row>
    <row r="29" spans="1:7" ht="13.15">
      <c r="A29" s="18" t="s">
        <v>233</v>
      </c>
      <c r="B29" s="18"/>
      <c r="C29" s="18"/>
      <c r="D29" s="18"/>
      <c r="E29" s="18"/>
      <c r="F29" s="18"/>
    </row>
    <row r="30" spans="1:7" ht="12.6" customHeight="1">
      <c r="A30" s="20" t="s">
        <v>184</v>
      </c>
      <c r="B30" s="17"/>
      <c r="C30" s="17"/>
      <c r="D30" s="17"/>
      <c r="E30" s="17"/>
    </row>
    <row r="31" spans="1:7" ht="13.15">
      <c r="A31" s="20" t="s">
        <v>82</v>
      </c>
      <c r="B31" s="19"/>
      <c r="C31" s="17"/>
      <c r="D31" s="17"/>
      <c r="E31" s="17"/>
      <c r="F31" s="17"/>
    </row>
    <row r="32" spans="1:7" ht="13.15">
      <c r="A32" s="20" t="s">
        <v>245</v>
      </c>
      <c r="B32" s="21"/>
      <c r="C32" s="21"/>
      <c r="D32" s="21"/>
      <c r="E32" s="21"/>
      <c r="F32" s="21"/>
    </row>
    <row r="33" spans="1:6" ht="12.75" customHeight="1">
      <c r="A33" s="20" t="s">
        <v>246</v>
      </c>
      <c r="B33" s="17"/>
      <c r="C33" s="17"/>
      <c r="D33" s="17"/>
      <c r="E33" s="17"/>
      <c r="F33" s="17"/>
    </row>
    <row r="34" spans="1:6" ht="12.95" customHeight="1">
      <c r="A34" s="20" t="s">
        <v>247</v>
      </c>
      <c r="B34" s="17"/>
      <c r="C34" s="17"/>
      <c r="D34" s="17"/>
      <c r="E34" s="17"/>
      <c r="F34" s="17"/>
    </row>
    <row r="35" spans="1:6">
      <c r="A35" s="20" t="s">
        <v>248</v>
      </c>
      <c r="C35" s="17"/>
      <c r="D35" s="17"/>
      <c r="E35" s="17"/>
      <c r="F35" s="17"/>
    </row>
    <row r="36" spans="1:6" ht="12.75" customHeight="1">
      <c r="A36" s="20" t="s">
        <v>207</v>
      </c>
      <c r="B36" s="20"/>
      <c r="C36" s="22"/>
      <c r="D36" s="22"/>
      <c r="E36" s="22"/>
      <c r="F36" s="22"/>
    </row>
    <row r="37" spans="1:6" ht="12.75" customHeight="1">
      <c r="A37" s="20"/>
      <c r="B37" s="20"/>
      <c r="C37" s="22"/>
      <c r="D37" s="22"/>
      <c r="E37" s="22"/>
      <c r="F37" s="22"/>
    </row>
    <row r="38" spans="1:6" ht="12.75" hidden="1" customHeight="1">
      <c r="A38" s="20"/>
      <c r="B38" s="20"/>
      <c r="C38" s="22"/>
      <c r="D38" s="22"/>
      <c r="E38" s="22"/>
      <c r="F38" s="22"/>
    </row>
    <row r="41" spans="1:6" ht="13.15" hidden="1">
      <c r="A41" s="18"/>
      <c r="B41" s="18"/>
      <c r="C41" s="18"/>
      <c r="D41" s="18"/>
      <c r="E41" s="18"/>
      <c r="F41" s="18"/>
    </row>
    <row r="42" spans="1:6" ht="13.15" hidden="1">
      <c r="A42" s="18"/>
      <c r="B42" s="18"/>
      <c r="C42" s="18"/>
      <c r="D42" s="18"/>
      <c r="E42" s="18"/>
      <c r="F42" s="18"/>
    </row>
    <row r="43" spans="1:6" ht="13.15" hidden="1">
      <c r="A43" s="18"/>
      <c r="B43" s="18"/>
      <c r="C43" s="18"/>
      <c r="D43" s="18"/>
      <c r="E43" s="18"/>
      <c r="F43" s="18"/>
    </row>
    <row r="44" spans="1:6" ht="13.15" hidden="1">
      <c r="A44" s="18"/>
      <c r="B44" s="18"/>
      <c r="C44" s="18"/>
      <c r="D44" s="18"/>
      <c r="E44" s="18"/>
      <c r="F44" s="18"/>
    </row>
    <row r="45" spans="1:6" ht="13.15" hidden="1">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4c02815c-28df-484f-9884-3bf00d466f96" ContentTypeId="0x010100560B1E3F58F62C458C0EA0EF2D2699C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4f4c7382-8a1d-4277-8406-03ffad03e24b">EXRB-472275435-4132</_dlc_DocId>
    <_dlc_DocIdUrl xmlns="4f4c7382-8a1d-4277-8406-03ffad03e24b">
      <Url>https://xrbgovt.sharepoint.com/sites/FinanceManagement/_layouts/15/DocIdRedir.aspx?ID=EXRB-472275435-4132</Url>
      <Description>EXRB-472275435-4132</Description>
    </_dlc_DocIdUrl>
    <XRBAuthoDoxID xmlns="43619995-018f-4e2c-8089-9af5b1b4449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Business Report" ma:contentTypeID="0x010100560B1E3F58F62C458C0EA0EF2D2699C3000E70EBE0BB650E42B43D48FF2B830A65" ma:contentTypeVersion="32" ma:contentTypeDescription="" ma:contentTypeScope="" ma:versionID="40685ef8c518ba7b54e5e2c8eb5daa5e">
  <xsd:schema xmlns:xsd="http://www.w3.org/2001/XMLSchema" xmlns:xs="http://www.w3.org/2001/XMLSchema" xmlns:p="http://schemas.microsoft.com/office/2006/metadata/properties" xmlns:ns2="43619995-018f-4e2c-8089-9af5b1b4449f" xmlns:ns3="4f4c7382-8a1d-4277-8406-03ffad03e24b" targetNamespace="http://schemas.microsoft.com/office/2006/metadata/properties" ma:root="true" ma:fieldsID="21e66e73c37f8a823c67335329ed2a32" ns2:_="" ns3:_="">
    <xsd:import namespace="43619995-018f-4e2c-8089-9af5b1b4449f"/>
    <xsd:import namespace="4f4c7382-8a1d-4277-8406-03ffad03e24b"/>
    <xsd:element name="properties">
      <xsd:complexType>
        <xsd:sequence>
          <xsd:element name="documentManagement">
            <xsd:complexType>
              <xsd:all>
                <xsd:element ref="ns2:XRBAuthoDoxI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4c7382-8a1d-4277-8406-03ffad03e24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29F253-D20C-453B-B22D-EF1E27E33AF9}"/>
</file>

<file path=customXml/itemProps2.xml><?xml version="1.0" encoding="utf-8"?>
<ds:datastoreItem xmlns:ds="http://schemas.openxmlformats.org/officeDocument/2006/customXml" ds:itemID="{239DBCAB-6875-4133-81DD-45924FC1DF38}"/>
</file>

<file path=customXml/itemProps3.xml><?xml version="1.0" encoding="utf-8"?>
<ds:datastoreItem xmlns:ds="http://schemas.openxmlformats.org/officeDocument/2006/customXml" ds:itemID="{F579D7F4-D0D7-4BCB-BBEA-E7C37A64913E}"/>
</file>

<file path=customXml/itemProps4.xml><?xml version="1.0" encoding="utf-8"?>
<ds:datastoreItem xmlns:ds="http://schemas.openxmlformats.org/officeDocument/2006/customXml" ds:itemID="{0C7AF958-A748-46B5-8BD9-D9C685C8F938}"/>
</file>

<file path=customXml/itemProps5.xml><?xml version="1.0" encoding="utf-8"?>
<ds:datastoreItem xmlns:ds="http://schemas.openxmlformats.org/officeDocument/2006/customXml" ds:itemID="{6C6A401E-B983-48F3-ADF0-8594D7EE483B}"/>
</file>

<file path=docProps/app.xml><?xml version="1.0" encoding="utf-8"?>
<Properties xmlns="http://schemas.openxmlformats.org/officeDocument/2006/extended-properties" xmlns:vt="http://schemas.openxmlformats.org/officeDocument/2006/docPropsVTypes">
  <Application>Microsoft Excel Online</Application>
  <Manager/>
  <Company>SSC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Lucy Haberfield</cp:lastModifiedBy>
  <cp:revision/>
  <dcterms:created xsi:type="dcterms:W3CDTF">2010-10-17T20:59:02Z</dcterms:created>
  <dcterms:modified xsi:type="dcterms:W3CDTF">2022-07-22T01:42:53Z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0x010100560B1E3F58F62C458C0EA0EF2D2699C3000E70EBE0BB650E42B43D48FF2B830A65</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aedc3d67-e98e-46cb-b994-cf5951f31f67</vt:lpwstr>
  </property>
  <property fmtid="{D5CDD505-2E9C-101B-9397-08002B2CF9AE}" pid="10" name="SharedWithUsers">
    <vt:lpwstr>87;#Ken Smart;#157;#Nehalkumar patel</vt:lpwstr>
  </property>
</Properties>
</file>