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C:\Users\DawnBowden\Documents\"/>
    </mc:Choice>
  </mc:AlternateContent>
  <xr:revisionPtr revIDLastSave="0" documentId="8_{AE1BE2E4-09C2-4C01-9E60-49C446CB5CC1}" xr6:coauthVersionLast="47" xr6:coauthVersionMax="47" xr10:uidLastSave="{00000000-0000-0000-0000-000000000000}"/>
  <bookViews>
    <workbookView xWindow="-108" yWindow="-108" windowWidth="23256" windowHeight="14016"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expenses'!$A$1:$E$42</definedName>
    <definedName name="_xlnm.Print_Area" localSheetId="5">'Gifts and benefits'!$A$1:$F$25</definedName>
    <definedName name="_xlnm.Print_Area" localSheetId="0">'Guidance for agencies'!$A$1:$A$58</definedName>
    <definedName name="_xlnm.Print_Area" localSheetId="3">Hospitality!$A$1:$E$24</definedName>
    <definedName name="_xlnm.Print_Area" localSheetId="1">'Summary and sign-off'!$A$1:$F$23</definedName>
    <definedName name="_xlnm.Print_Area" localSheetId="2">Travel!$A$1:$E$144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C36" i="3"/>
  <c r="C17" i="2"/>
  <c r="C126" i="1"/>
  <c r="C133" i="1"/>
  <c r="C41" i="1"/>
  <c r="B6" i="13" l="1"/>
  <c r="E60" i="13"/>
  <c r="C60" i="13"/>
  <c r="C16" i="4"/>
  <c r="C15" i="4"/>
  <c r="B60" i="13" l="1"/>
  <c r="B59" i="13"/>
  <c r="D59" i="13"/>
  <c r="B58" i="13"/>
  <c r="D58" i="13"/>
  <c r="D57" i="13"/>
  <c r="B57" i="13"/>
  <c r="D56" i="13"/>
  <c r="B56" i="13"/>
  <c r="D55" i="13"/>
  <c r="B55" i="13"/>
  <c r="B2" i="4"/>
  <c r="B3" i="4"/>
  <c r="B2" i="3"/>
  <c r="B3" i="3"/>
  <c r="B2" i="2"/>
  <c r="B3" i="2"/>
  <c r="B2" i="1"/>
  <c r="B3" i="1"/>
  <c r="F58" i="13" l="1"/>
  <c r="D17" i="2" s="1"/>
  <c r="F60" i="13"/>
  <c r="E14" i="4" s="1"/>
  <c r="F59" i="13"/>
  <c r="D36" i="3" s="1"/>
  <c r="F57" i="13"/>
  <c r="D133" i="1" s="1"/>
  <c r="F56" i="13"/>
  <c r="D126" i="1" s="1"/>
  <c r="F55" i="13"/>
  <c r="D41" i="1" s="1"/>
  <c r="C13" i="13"/>
  <c r="C12" i="13"/>
  <c r="C11" i="13"/>
  <c r="C16" i="13" l="1"/>
  <c r="C17" i="13"/>
  <c r="B5" i="4" l="1"/>
  <c r="B4" i="4"/>
  <c r="B5" i="3"/>
  <c r="B4" i="3"/>
  <c r="B5" i="2"/>
  <c r="B4" i="2"/>
  <c r="B5" i="1"/>
  <c r="B4" i="1"/>
  <c r="C15" i="13" l="1"/>
  <c r="F12" i="13" l="1"/>
  <c r="C14" i="4"/>
  <c r="F11" i="13" s="1"/>
  <c r="F13" i="13" l="1"/>
  <c r="B133" i="1"/>
  <c r="B17" i="13" s="1"/>
  <c r="B126" i="1"/>
  <c r="B16" i="13" s="1"/>
  <c r="B41" i="1"/>
  <c r="B15" i="13" s="1"/>
  <c r="B36" i="3" l="1"/>
  <c r="B13" i="13" s="1"/>
  <c r="B17" i="2"/>
  <c r="B12" i="13" s="1"/>
  <c r="B11" i="13" l="1"/>
  <c r="B1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44"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2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<sst xmlns="http://schemas.openxmlformats.org/spreadsheetml/2006/main" count="642" uniqueCount="310">
  <si>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</si>
  <si>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</si>
  <si>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</si>
  <si>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</si>
  <si>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</si>
  <si>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</si>
  <si>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</si>
  <si>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</si>
  <si>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</si>
  <si>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</si>
  <si>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</si>
  <si>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</si>
  <si>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</si>
  <si>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</si>
  <si>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</si>
  <si>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</si>
  <si>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</si>
  <si>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</si>
  <si>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</si>
  <si>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</si>
  <si>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</si>
  <si>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</si>
  <si>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</si>
  <si>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</si>
  <si>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</si>
  <si>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</si>
  <si>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</si>
  <si>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</si>
  <si>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</si>
  <si>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</si>
  <si>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</si>
  <si>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</si>
  <si>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</si>
  <si>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</si>
  <si>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</si>
  <si>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</si>
  <si>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</si>
  <si>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</si>
  <si>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</si>
  <si>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</si>
  <si>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</si>
  <si>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</si>
  <si>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</si>
  <si>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</si>
  <si>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</si>
  <si>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</si>
  <si>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</si>
  <si>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</si>
  <si>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</si>
  <si>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</si>
  <si>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</si>
  <si>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</si>
  <si>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</si>
  <si>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</si>
  <si>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</si>
  <si>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</si>
  <si>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</si>
  <si>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</si>
  <si>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</si>
  <si>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</si>
  <si>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</si>
  <si>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</si>
  <si>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</si>
  <si>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</si>
  <si>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</si>
  <si>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</si>
  <si>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</si>
  <si>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</si>
  <si>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</si>
  <si>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</si>
  <si>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</si>
  <si>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</si>
  <si>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</si>
  <si>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</si>
  <si>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</si>
  <si>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</si>
  <si>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</si>
  <si>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</si>
  <si>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</si>
  <si>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</si>
  <si>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</si>
  <si>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</si>
  <si>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</si>
  <si>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</si>
  <si>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</si>
  <si>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</si>
  <si>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</si>
  <si>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</si>
  <si>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</si>
  <si>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</si>
  <si>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</si>
  <si>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</si>
  <si>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</si>
  <si>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</si>
  <si>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</si>
  <si>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</si>
  <si>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</si>
  <si>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</si>
  <si>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</si>
  <si>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</si>
  <si>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</si>
  <si>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</si>
  <si>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</si>
  <si>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</si>
  <si>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</si>
  <si>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</si>
  <si>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</si>
  <si>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</si>
  <si>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</si>
  <si>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</si>
  <si>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</si>
  <si>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</si>
  <si>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</si>
  <si>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</si>
  <si>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</si>
  <si>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</si>
  <si>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</si>
  <si>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</si>
  <si>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</si>
  <si>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</si>
  <si>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</si>
  <si>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</si>
  <si>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</si>
  <si>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</si>
  <si>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</si>
  <si>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</si>
  <si>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</si>
  <si>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</si>
  <si>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</si>
  <si>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</si>
  <si>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</si>
  <si>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</si>
  <si>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</si>
  <si>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</si>
  <si>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</si>
  <si>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</si>
  <si>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</si>
  <si>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</si>
  <si>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</si>
  <si>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</si>
  <si>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</si>
  <si>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</si>
  <si>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</si>
  <si>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</si>
  <si>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</si>
  <si>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</si>
  <si>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</si>
  <si>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</si>
  <si>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</si>
  <si>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</si>
  <si>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</si>
  <si>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</si>
  <si>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</si>
  <si>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</si>
  <si>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</si>
  <si>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</si>
  <si>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</si>
  <si>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</si>
  <si>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</si>
  <si>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</si>
  <si>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</si>
  <si>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</si>
  <si>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</si>
  <si>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</si>
  <si>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</si>
  <si>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</si>
  <si>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</si>
  <si>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</si>
  <si>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</si>
  <si>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</si>
  <si>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</si>
  <si>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External Reporting Board</t>
  </si>
  <si>
    <t>April Mackenzie</t>
  </si>
  <si>
    <t>Canada</t>
  </si>
  <si>
    <t>Australia</t>
  </si>
  <si>
    <t>Taxi</t>
  </si>
  <si>
    <t>Auckland</t>
  </si>
  <si>
    <t>Wellington</t>
  </si>
  <si>
    <t>NZAuASB meeting</t>
  </si>
  <si>
    <t>18-20 October 2022</t>
  </si>
  <si>
    <t xml:space="preserve">XRB Board meeting </t>
  </si>
  <si>
    <t>Nelson-Auckland</t>
  </si>
  <si>
    <t>Auckland-Queenstown</t>
  </si>
  <si>
    <t>Queenstown-Auckland-Wellington</t>
  </si>
  <si>
    <t>Climate reporting activities</t>
  </si>
  <si>
    <t>Hotel- Sudima Hotel (3 nights)</t>
  </si>
  <si>
    <t>Nelson</t>
  </si>
  <si>
    <t>Queenstown-Auckland</t>
  </si>
  <si>
    <t>Queenstown- Auckland</t>
  </si>
  <si>
    <t>Meal-Rydges Hotel</t>
  </si>
  <si>
    <t>Climate reporting activities- wananga</t>
  </si>
  <si>
    <t>Climate reporting activities- conference</t>
  </si>
  <si>
    <t>Climate reporting activities-conference</t>
  </si>
  <si>
    <t>Coffee meeting with CAANZ</t>
  </si>
  <si>
    <t>Taxi to airport after scenario leads meeting</t>
  </si>
  <si>
    <t>Taxi from airport to TNZFD event</t>
  </si>
  <si>
    <t>Auckland CBD to airport following the climate reporting speech</t>
  </si>
  <si>
    <t>Conference/symposium</t>
  </si>
  <si>
    <t>Accommodation- Sebel Akld</t>
  </si>
  <si>
    <t>Parking</t>
  </si>
  <si>
    <t xml:space="preserve">Taxi to airport for travel to Canada for IFRS Symposium </t>
  </si>
  <si>
    <t>Meal-Naumi Auckland</t>
  </si>
  <si>
    <t>Metro card</t>
  </si>
  <si>
    <t>Taxi from airport to home</t>
  </si>
  <si>
    <t>Accommodation</t>
  </si>
  <si>
    <t>Wellington-Queenstown</t>
  </si>
  <si>
    <t>Auckland-ChCh-Queenstown</t>
  </si>
  <si>
    <t>Wellington-Auckland</t>
  </si>
  <si>
    <t>Going to IFRS Symposium</t>
  </si>
  <si>
    <t>Auckland-Wellington</t>
  </si>
  <si>
    <t>Accommodation-Hilton</t>
  </si>
  <si>
    <t>Board review in Auckland</t>
  </si>
  <si>
    <t>17-20 April 2023</t>
  </si>
  <si>
    <t>Queenstown-Auckland-Wellington- Chch-Queenstown</t>
  </si>
  <si>
    <t>26-28 April 2023</t>
  </si>
  <si>
    <t>Queenstown- Wellington</t>
  </si>
  <si>
    <t>30 April-03 May 2023</t>
  </si>
  <si>
    <t>Accommodation-Travelodge Hotel Auckland</t>
  </si>
  <si>
    <t>Accommodation- Rydges Auckland</t>
  </si>
  <si>
    <t>Climate Summit and meeting with Auckland City Council</t>
  </si>
  <si>
    <t>Coffee x 3</t>
  </si>
  <si>
    <t>Preparation for climate summit</t>
  </si>
  <si>
    <t>IOD event</t>
  </si>
  <si>
    <t>wooden serving board</t>
  </si>
  <si>
    <t>NZ Actuaries</t>
  </si>
  <si>
    <t>CAANZ annual membership fee</t>
  </si>
  <si>
    <t>Meeting with PWC - Nga Pou o te kawa</t>
  </si>
  <si>
    <t>Cellphone monthly plan</t>
  </si>
  <si>
    <t>Cellphone monthly plan with roaming</t>
  </si>
  <si>
    <t>New Zealand</t>
  </si>
  <si>
    <t>3 nights Accommodation</t>
  </si>
  <si>
    <t xml:space="preserve">Presented at Pipitea Marae for Nga Pou o te kawa project </t>
  </si>
  <si>
    <t>Taxi for 2 people</t>
  </si>
  <si>
    <t>27-29 June 2023</t>
  </si>
  <si>
    <t>NZASB meeting and He Tauira wananga with Kaitiaki group and PWC</t>
  </si>
  <si>
    <t>XRB Going Concern panel discussion Travel 19-20 July</t>
  </si>
  <si>
    <t>Climate summit</t>
  </si>
  <si>
    <t>Regulations Review Committee and Effectiveness Evaluation Presentation-Universtiy of Otago</t>
  </si>
  <si>
    <t>Board meeting</t>
  </si>
  <si>
    <t>Aotearoa Circle TNFD Bootcamp</t>
  </si>
  <si>
    <t>Nga pou o te kawa ora wananga</t>
  </si>
  <si>
    <t>FMA</t>
  </si>
  <si>
    <t>Wellington-Christchurch-Queenstown</t>
  </si>
  <si>
    <t>Scenario Leads event and meeting with KPMG</t>
  </si>
  <si>
    <t xml:space="preserve">Actuaries conference </t>
  </si>
  <si>
    <t>Coffee meeting with NZASB Chair</t>
  </si>
  <si>
    <t>Meals (2 nights)-Sudima Hotel</t>
  </si>
  <si>
    <t>Meals- Movenpick</t>
  </si>
  <si>
    <t>Meals- The Parnell Hotel</t>
  </si>
  <si>
    <t xml:space="preserve">Meals-Voco Auckland </t>
  </si>
  <si>
    <t>Meals-Sebel Akld Viaduct</t>
  </si>
  <si>
    <t>Leadership assessment</t>
  </si>
  <si>
    <t>Meals x3</t>
  </si>
  <si>
    <t>Coffee x 2</t>
  </si>
  <si>
    <t>XRB Board meeting and preparation for climate summit</t>
  </si>
  <si>
    <t>Accommodation  for 8 nights</t>
  </si>
  <si>
    <t xml:space="preserve">Breakfast </t>
  </si>
  <si>
    <t xml:space="preserve">Dinner </t>
  </si>
  <si>
    <t xml:space="preserve">Meal </t>
  </si>
  <si>
    <t>Taxi to hotel</t>
  </si>
  <si>
    <t>Taxi (shared with XRB Board member)</t>
  </si>
  <si>
    <t>Coming back from Kanga News Awards</t>
  </si>
  <si>
    <t xml:space="preserve">Board review in Auckland and IOD Chapter Zero NZ Breakfast </t>
  </si>
  <si>
    <t xml:space="preserve">IFRS Symposium Registration </t>
  </si>
  <si>
    <t>Return airfare</t>
  </si>
  <si>
    <t>Lunch</t>
  </si>
  <si>
    <t>Airfare</t>
  </si>
  <si>
    <t>Hotel - The Parnell Hotel &amp; Conference Centre</t>
  </si>
  <si>
    <t>Hotel- Rydges Hotel (1 night)</t>
  </si>
  <si>
    <t>Meals</t>
  </si>
  <si>
    <t>Coffee meeting with XRB Board Chair and MBIE CE</t>
  </si>
  <si>
    <t>Coffee with XRB Board Chair</t>
  </si>
  <si>
    <t>Lunch with XRB Board Chair</t>
  </si>
  <si>
    <t xml:space="preserve">Meals </t>
  </si>
  <si>
    <t>Coffee with Chair of Kaitiaki Group</t>
  </si>
  <si>
    <t>Cellphone and data costs</t>
  </si>
  <si>
    <t xml:space="preserve">Breakfast event </t>
  </si>
  <si>
    <t>Coffee</t>
  </si>
  <si>
    <t>Personal development</t>
  </si>
  <si>
    <t>Professional membership fee</t>
  </si>
  <si>
    <t>Meal and drinks</t>
  </si>
  <si>
    <t xml:space="preserve">GRI breakfast </t>
  </si>
  <si>
    <t>Coming back home from IFRS Symposium</t>
  </si>
  <si>
    <t xml:space="preserve">IFRS Symposium in Montreal </t>
  </si>
  <si>
    <t>Taxi (3 people)</t>
  </si>
  <si>
    <t xml:space="preserve">Kanga News Award in Sydney </t>
  </si>
  <si>
    <t>Taxi to airport (3 people)</t>
  </si>
  <si>
    <t>Taxi from function (3 people)</t>
  </si>
  <si>
    <t xml:space="preserve">Taxi </t>
  </si>
  <si>
    <t>FRC meeting Travel 3-6 July 2023</t>
  </si>
  <si>
    <t>FRC meeting with Travel 3-6 July 2023</t>
  </si>
  <si>
    <t>IGCC summit</t>
  </si>
  <si>
    <t>Speaking at Climate Change &amp; Business Conference</t>
  </si>
  <si>
    <t>Business travel to Auckland</t>
  </si>
  <si>
    <t>Meals (Breakfast x 3 days )</t>
  </si>
  <si>
    <t>Taxi (three people)</t>
  </si>
  <si>
    <t xml:space="preserve">Meeting at KPMG </t>
  </si>
  <si>
    <t>One week in Auckland</t>
  </si>
  <si>
    <t>Hotel - Movenpick Hotel</t>
  </si>
  <si>
    <t>To airport from wananga</t>
  </si>
  <si>
    <t>Meal before the scenario leads meeting</t>
  </si>
  <si>
    <t>Airport to Auckland CBD - climate reporting speech</t>
  </si>
  <si>
    <t xml:space="preserve">Meal while travelling to Canada for IFRS Symposium </t>
  </si>
  <si>
    <t>IGCC Travel 25 August 2023</t>
  </si>
  <si>
    <t>Coffee meeting with XRB Board Chair and Rod Drury</t>
  </si>
  <si>
    <t xml:space="preserve">Coffee </t>
  </si>
  <si>
    <t>Institute of Directors Chapter Zero NZ Breakfast with Board Chair</t>
  </si>
  <si>
    <t>Wellington-Auckland-Queenstown</t>
  </si>
  <si>
    <t>Coffee with NZASB Chair</t>
  </si>
  <si>
    <t>XRB Board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</si>
</sst>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_(&quot;$&quot;* #,##0.00_);_(&quot;$&quot;* \(#,##0.00\);_(&quot;$&quot;* &quot;-&quot;??_);_(@_)"/>
    <numFmt numFmtId="166" formatCode="&quot;$&quot;#,##0.00"/>
    <numFmt numFmtId="167" formatCode="[$-1409]d\ mmmm\ yyyy;@"/>
    <numFmt numFmtId="168" formatCode="[$-1409]d&quot; &quot;mmmm&quot; &quot;yyyy;@"/>
    <numFmt numFmtId="169" formatCode="&quot;$&quot;#,##0.00&quot; &quot;;[Red]&quot;(&quot;&quot;$&quot;#,##0.00&quot;)&quot;"/>
  </numFmts>
  <fonts count="4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8"/>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CCFFCC"/>
        <bgColor rgb="FFCCFFCC"/>
      </patternFill>
    </fill>
  </fills>
  <borders count="14">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67">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33" fillId="3" borderId="0" xfId="0" applyFont="1" applyFill="1" applyAlignment="1">
      <alignment horizontal="center" vertical="center" wrapText="1"/>
    </xf>
    <xf numFmtId="168" fontId="0" fillId="12" borderId="11" xfId="0" applyNumberFormat="1" applyFill="1" applyBorder="1" applyAlignment="1" applyProtection="1">
      <alignment vertical="center"/>
      <protection locked="0"/>
    </xf>
    <xf numFmtId="169" fontId="0" fillId="12" borderId="12" xfId="0" applyNumberFormat="1" applyFill="1" applyBorder="1" applyAlignment="1" applyProtection="1">
      <alignment vertical="center" wrapText="1"/>
      <protection locked="0"/>
    </xf>
    <xf numFmtId="0" fontId="0" fillId="12" borderId="12" xfId="0" applyFill="1" applyBorder="1" applyAlignment="1" applyProtection="1">
      <alignment vertical="center" wrapText="1"/>
      <protection locked="0"/>
    </xf>
    <xf numFmtId="0" fontId="0" fillId="12" borderId="13" xfId="0" applyFill="1" applyBorder="1" applyAlignment="1" applyProtection="1">
      <alignment vertical="center" wrapText="1"/>
      <protection locked="0"/>
    </xf>
    <xf numFmtId="0" fontId="0" fillId="12" borderId="0" xfId="0" applyFill="1" applyAlignment="1" applyProtection="1">
      <alignment vertical="center" wrapText="1"/>
      <protection locked="0"/>
    </xf>
    <xf numFmtId="168" fontId="0" fillId="12" borderId="0" xfId="0" applyNumberFormat="1" applyFill="1" applyAlignment="1" applyProtection="1">
      <alignment vertical="center"/>
      <protection locked="0"/>
    </xf>
    <xf numFmtId="169" fontId="0" fillId="12" borderId="0" xfId="0" applyNumberFormat="1" applyFill="1" applyAlignment="1" applyProtection="1">
      <alignment vertical="center" wrapText="1"/>
      <protection locked="0"/>
    </xf>
    <xf numFmtId="0" fontId="39" fillId="0" borderId="0" xfId="0" applyFont="1" applyAlignment="1" applyProtection="1">
      <alignment wrapText="1"/>
      <protection locked="0"/>
    </xf>
    <xf numFmtId="0" fontId="39" fillId="0" borderId="0" xfId="0" applyFont="1" applyProtection="1">
      <protection locked="0"/>
    </xf>
    <xf numFmtId="167" fontId="15" fillId="10" borderId="3" xfId="0" applyNumberFormat="1" applyFont="1" applyFill="1" applyBorder="1" applyAlignment="1" applyProtection="1">
      <alignment horizontal="right" vertical="center"/>
      <protection locked="0"/>
    </xf>
    <xf numFmtId="169" fontId="15" fillId="12" borderId="12" xfId="0" applyNumberFormat="1" applyFont="1" applyFill="1" applyBorder="1" applyAlignment="1" applyProtection="1">
      <alignment vertical="center" wrapText="1"/>
      <protection locked="0"/>
    </xf>
    <xf numFmtId="168" fontId="15" fillId="12" borderId="11" xfId="0" applyNumberFormat="1" applyFont="1" applyFill="1" applyBorder="1" applyAlignment="1" applyProtection="1">
      <alignment vertical="center"/>
      <protection locked="0"/>
    </xf>
    <xf numFmtId="0" fontId="15" fillId="12" borderId="12" xfId="0" applyFont="1" applyFill="1" applyBorder="1" applyAlignment="1" applyProtection="1">
      <alignment vertical="center" wrapText="1"/>
      <protection locked="0"/>
    </xf>
    <xf numFmtId="0" fontId="15" fillId="12" borderId="13" xfId="0" applyFont="1" applyFill="1" applyBorder="1" applyAlignment="1" applyProtection="1">
      <alignment vertical="center"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9900"/>
      <color rgb="FFCCFF66"/>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13" sqref="A13"/>
    </sheetView>
  </sheetViews>
  <sheetFormatPr defaultColWidth="0" defaultRowHeight="13.8" zeroHeight="1" x14ac:dyDescent="0.25"/>
  <cols>
    <col min="1" max="1" width="219.44140625" style="41" customWidth="1"/>
    <col min="2" max="2" width="33.44140625" style="40" customWidth="1"/>
    <col min="3" max="16384" width="8.5546875" hidden="1"/>
  </cols>
  <sheetData>
    <row r="1" spans="1:2" ht="23.25" customHeight="1" x14ac:dyDescent="0.25">
      <c r="A1" s="39" t="s">
        <v>0</v>
      </c>
    </row>
    <row r="2" spans="1:2" ht="33" customHeight="1" x14ac:dyDescent="0.25">
      <c r="A2" s="103" t="s">
        <v>1</v>
      </c>
    </row>
    <row r="3" spans="1:2" ht="17.25" customHeight="1" x14ac:dyDescent="0.25"/>
    <row r="4" spans="1:2" ht="23.25" customHeight="1" x14ac:dyDescent="0.25">
      <c r="A4" s="128" t="s">
        <v>2</v>
      </c>
    </row>
    <row r="5" spans="1:2" ht="17.25" customHeight="1" x14ac:dyDescent="0.25"/>
    <row r="6" spans="1:2" ht="23.25" customHeight="1" x14ac:dyDescent="0.25">
      <c r="A6" s="42" t="s">
        <v>3</v>
      </c>
    </row>
    <row r="7" spans="1:2" ht="17.25" customHeight="1" x14ac:dyDescent="0.25">
      <c r="A7" s="43" t="s">
        <v>4</v>
      </c>
    </row>
    <row r="8" spans="1:2" ht="17.25" customHeight="1" x14ac:dyDescent="0.25">
      <c r="A8" s="43" t="s">
        <v>5</v>
      </c>
    </row>
    <row r="9" spans="1:2" ht="17.25" customHeight="1" x14ac:dyDescent="0.25">
      <c r="A9" s="43"/>
    </row>
    <row r="10" spans="1:2" ht="23.25" customHeight="1" x14ac:dyDescent="0.25">
      <c r="A10" s="42" t="s">
        <v>6</v>
      </c>
      <c r="B10" s="69" t="s">
        <v>7</v>
      </c>
    </row>
    <row r="11" spans="1:2" ht="17.25" customHeight="1" x14ac:dyDescent="0.25">
      <c r="A11" s="44" t="s">
        <v>8</v>
      </c>
    </row>
    <row r="12" spans="1:2" ht="17.25" customHeight="1" x14ac:dyDescent="0.25">
      <c r="A12" s="43" t="s">
        <v>9</v>
      </c>
    </row>
    <row r="13" spans="1:2" ht="17.25" customHeight="1" x14ac:dyDescent="0.25">
      <c r="A13" s="43" t="s">
        <v>10</v>
      </c>
    </row>
    <row r="14" spans="1:2" ht="17.25" customHeight="1" x14ac:dyDescent="0.25">
      <c r="A14" s="45" t="s">
        <v>11</v>
      </c>
    </row>
    <row r="15" spans="1:2" ht="17.25" customHeight="1" x14ac:dyDescent="0.25">
      <c r="A15" s="43" t="s">
        <v>12</v>
      </c>
    </row>
    <row r="16" spans="1:2" ht="17.25" customHeight="1" x14ac:dyDescent="0.25">
      <c r="A16" s="43"/>
    </row>
    <row r="17" spans="1:1" ht="23.25" customHeight="1" x14ac:dyDescent="0.25">
      <c r="A17" s="42" t="s">
        <v>13</v>
      </c>
    </row>
    <row r="18" spans="1:1" ht="17.25" customHeight="1" x14ac:dyDescent="0.25">
      <c r="A18" s="45" t="s">
        <v>14</v>
      </c>
    </row>
    <row r="19" spans="1:1" ht="17.25" customHeight="1" x14ac:dyDescent="0.25">
      <c r="A19" s="45" t="s">
        <v>15</v>
      </c>
    </row>
    <row r="20" spans="1:1" ht="17.25" customHeight="1" x14ac:dyDescent="0.25">
      <c r="A20" s="65" t="s">
        <v>16</v>
      </c>
    </row>
    <row r="21" spans="1:1" ht="17.25" customHeight="1" x14ac:dyDescent="0.25">
      <c r="A21" s="46"/>
    </row>
    <row r="22" spans="1:1" ht="23.25" customHeight="1" x14ac:dyDescent="0.25">
      <c r="A22" s="42" t="s">
        <v>17</v>
      </c>
    </row>
    <row r="23" spans="1:1" ht="17.25" customHeight="1" x14ac:dyDescent="0.25">
      <c r="A23" s="46" t="s">
        <v>18</v>
      </c>
    </row>
    <row r="24" spans="1:1" ht="17.25" customHeight="1" x14ac:dyDescent="0.25">
      <c r="A24" s="46"/>
    </row>
    <row r="25" spans="1:1" ht="23.25" customHeight="1" x14ac:dyDescent="0.25">
      <c r="A25" s="42" t="s">
        <v>19</v>
      </c>
    </row>
    <row r="26" spans="1:1" ht="17.25" customHeight="1" x14ac:dyDescent="0.25">
      <c r="A26" s="47" t="s">
        <v>20</v>
      </c>
    </row>
    <row r="27" spans="1:1" ht="32.25" customHeight="1" x14ac:dyDescent="0.25">
      <c r="A27" s="45" t="s">
        <v>21</v>
      </c>
    </row>
    <row r="28" spans="1:1" ht="17.25" customHeight="1" x14ac:dyDescent="0.25">
      <c r="A28" s="47" t="s">
        <v>22</v>
      </c>
    </row>
    <row r="29" spans="1:1" ht="32.25" customHeight="1" x14ac:dyDescent="0.25">
      <c r="A29" s="45" t="s">
        <v>23</v>
      </c>
    </row>
    <row r="30" spans="1:1" ht="17.25" customHeight="1" x14ac:dyDescent="0.25">
      <c r="A30" s="47" t="s">
        <v>24</v>
      </c>
    </row>
    <row r="31" spans="1:1" ht="17.25" customHeight="1" x14ac:dyDescent="0.25">
      <c r="A31" s="45" t="s">
        <v>25</v>
      </c>
    </row>
    <row r="32" spans="1:1" ht="17.25" customHeight="1" x14ac:dyDescent="0.25">
      <c r="A32" s="47" t="s">
        <v>26</v>
      </c>
    </row>
    <row r="33" spans="1:1" ht="32.25" customHeight="1" x14ac:dyDescent="0.25">
      <c r="A33" s="45" t="s">
        <v>27</v>
      </c>
    </row>
    <row r="34" spans="1:1" ht="32.25" customHeight="1" x14ac:dyDescent="0.25">
      <c r="A34" s="44" t="s">
        <v>28</v>
      </c>
    </row>
    <row r="35" spans="1:1" ht="17.25" customHeight="1" x14ac:dyDescent="0.25">
      <c r="A35" s="47" t="s">
        <v>29</v>
      </c>
    </row>
    <row r="36" spans="1:1" ht="32.25" customHeight="1" x14ac:dyDescent="0.25">
      <c r="A36" s="45" t="s">
        <v>30</v>
      </c>
    </row>
    <row r="37" spans="1:1" ht="32.25" customHeight="1" x14ac:dyDescent="0.25">
      <c r="A37" s="45" t="s">
        <v>31</v>
      </c>
    </row>
    <row r="38" spans="1:1" ht="32.25" customHeight="1" x14ac:dyDescent="0.25">
      <c r="A38" s="45" t="s">
        <v>32</v>
      </c>
    </row>
    <row r="39" spans="1:1" ht="17.25" customHeight="1" x14ac:dyDescent="0.25">
      <c r="A39" s="44"/>
    </row>
    <row r="40" spans="1:1" ht="22.5" customHeight="1" x14ac:dyDescent="0.25">
      <c r="A40" s="42" t="s">
        <v>33</v>
      </c>
    </row>
    <row r="41" spans="1:1" ht="17.25" customHeight="1" x14ac:dyDescent="0.25">
      <c r="A41" s="51" t="s">
        <v>34</v>
      </c>
    </row>
    <row r="42" spans="1:1" ht="17.25" customHeight="1" x14ac:dyDescent="0.25">
      <c r="A42" s="48" t="s">
        <v>35</v>
      </c>
    </row>
    <row r="43" spans="1:1" ht="17.25" customHeight="1" x14ac:dyDescent="0.25">
      <c r="A43" s="46" t="s">
        <v>36</v>
      </c>
    </row>
    <row r="44" spans="1:1" ht="32.25" customHeight="1" x14ac:dyDescent="0.25">
      <c r="A44" s="46" t="s">
        <v>37</v>
      </c>
    </row>
    <row r="45" spans="1:1" ht="32.25" customHeight="1" x14ac:dyDescent="0.25">
      <c r="A45" s="46" t="s">
        <v>38</v>
      </c>
    </row>
    <row r="46" spans="1:1" ht="17.25" customHeight="1" x14ac:dyDescent="0.25">
      <c r="A46" s="49" t="s">
        <v>39</v>
      </c>
    </row>
    <row r="47" spans="1:1" ht="32.25" customHeight="1" x14ac:dyDescent="0.25">
      <c r="A47" s="45" t="s">
        <v>40</v>
      </c>
    </row>
    <row r="48" spans="1:1" ht="32.25" customHeight="1" x14ac:dyDescent="0.25">
      <c r="A48" s="45" t="s">
        <v>41</v>
      </c>
    </row>
    <row r="49" spans="1:1" ht="32.25" customHeight="1" x14ac:dyDescent="0.25">
      <c r="A49" s="46" t="s">
        <v>42</v>
      </c>
    </row>
    <row r="50" spans="1:1" ht="17.25" customHeight="1" x14ac:dyDescent="0.25">
      <c r="A50" s="46" t="s">
        <v>43</v>
      </c>
    </row>
    <row r="51" spans="1:1" x14ac:dyDescent="0.25">
      <c r="A51" s="46" t="s">
        <v>44</v>
      </c>
    </row>
    <row r="52" spans="1:1" ht="17.25" customHeight="1" x14ac:dyDescent="0.25">
      <c r="A52" s="46"/>
    </row>
    <row r="53" spans="1:1" ht="22.5" customHeight="1" x14ac:dyDescent="0.25">
      <c r="A53" s="42" t="s">
        <v>45</v>
      </c>
    </row>
    <row r="54" spans="1:1" ht="32.25" customHeight="1" x14ac:dyDescent="0.25">
      <c r="A54" s="130" t="s">
        <v>46</v>
      </c>
    </row>
    <row r="55" spans="1:1" ht="17.25" customHeight="1" x14ac:dyDescent="0.25">
      <c r="A55" s="50" t="s">
        <v>47</v>
      </c>
    </row>
    <row r="56" spans="1:1" ht="17.25" customHeight="1" x14ac:dyDescent="0.25">
      <c r="A56" s="51" t="s">
        <v>48</v>
      </c>
    </row>
    <row r="57" spans="1:1" ht="17.25" customHeight="1" x14ac:dyDescent="0.25">
      <c r="A57" s="65" t="s">
        <v>49</v>
      </c>
    </row>
    <row r="58" spans="1:1" ht="17.25" customHeight="1" x14ac:dyDescent="0.25">
      <c r="A58" s="129" t="s">
        <v>50</v>
      </c>
    </row>
    <row r="59" spans="1:1" x14ac:dyDescent="0.25"/>
    <row r="61" spans="1:1" hidden="1" x14ac:dyDescent="0.25">
      <c r="A61" s="52"/>
    </row>
    <row r="62" spans="1:1" x14ac:dyDescent="0.25"/>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E16" sqref="E16"/>
    </sheetView>
  </sheetViews>
  <sheetFormatPr defaultColWidth="0" defaultRowHeight="13.2" zeroHeight="1" x14ac:dyDescent="0.25"/>
  <cols>
    <col min="1" max="1" width="35.5546875" customWidth="1"/>
    <col min="2" max="2" width="21.5546875" customWidth="1"/>
    <col min="3" max="3" width="33.5546875" customWidth="1"/>
    <col min="4" max="4" width="4.44140625" customWidth="1"/>
    <col min="5" max="5" width="29" customWidth="1"/>
    <col min="6" max="6" width="19" customWidth="1"/>
    <col min="7" max="7" width="42" customWidth="1"/>
    <col min="8" max="11" width="9.109375" hidden="1" customWidth="1"/>
    <col min="12" max="16384" width="9.109375" hidden="1"/>
  </cols>
  <sheetData>
    <row r="1" spans="1:11" ht="26.25" customHeight="1" x14ac:dyDescent="0.25">
      <c r="A1" s="149" t="s">
        <v>51</v>
      </c>
      <c r="B1" s="149"/>
      <c r="C1" s="149"/>
      <c r="D1" s="149"/>
      <c r="E1" s="149"/>
      <c r="F1" s="149"/>
      <c r="G1" s="17"/>
      <c r="H1" s="17"/>
      <c r="I1" s="17"/>
      <c r="J1" s="17"/>
      <c r="K1" s="17"/>
    </row>
    <row r="2" spans="1:11" ht="21" customHeight="1" x14ac:dyDescent="0.25">
      <c r="A2" s="3" t="s">
        <v>52</v>
      </c>
      <c r="B2" s="150" t="s">
        <v>171</v>
      </c>
      <c r="C2" s="150"/>
      <c r="D2" s="150"/>
      <c r="E2" s="150"/>
      <c r="F2" s="150"/>
      <c r="G2" s="17"/>
      <c r="H2" s="17"/>
      <c r="I2" s="17"/>
      <c r="J2" s="17"/>
      <c r="K2" s="17"/>
    </row>
    <row r="3" spans="1:11" ht="15.6" x14ac:dyDescent="0.25">
      <c r="A3" s="3" t="s">
        <v>53</v>
      </c>
      <c r="B3" s="150" t="s">
        <v>172</v>
      </c>
      <c r="C3" s="150"/>
      <c r="D3" s="150"/>
      <c r="E3" s="150"/>
      <c r="F3" s="150"/>
      <c r="G3" s="17"/>
      <c r="H3" s="17"/>
      <c r="I3" s="17"/>
      <c r="J3" s="17"/>
      <c r="K3" s="17"/>
    </row>
    <row r="4" spans="1:11" ht="21" customHeight="1" x14ac:dyDescent="0.25">
      <c r="A4" s="3" t="s">
        <v>54</v>
      </c>
      <c r="B4" s="151">
        <v>44743</v>
      </c>
      <c r="C4" s="151"/>
      <c r="D4" s="151"/>
      <c r="E4" s="151"/>
      <c r="F4" s="151"/>
      <c r="G4" s="17"/>
      <c r="H4" s="17"/>
      <c r="I4" s="17"/>
      <c r="J4" s="17"/>
      <c r="K4" s="17"/>
    </row>
    <row r="5" spans="1:11" ht="21" customHeight="1" x14ac:dyDescent="0.25">
      <c r="A5" s="3" t="s">
        <v>55</v>
      </c>
      <c r="B5" s="151">
        <v>45107</v>
      </c>
      <c r="C5" s="151"/>
      <c r="D5" s="151"/>
      <c r="E5" s="151"/>
      <c r="F5" s="151"/>
      <c r="G5" s="17"/>
      <c r="H5" s="17"/>
      <c r="I5" s="17"/>
      <c r="J5" s="17"/>
      <c r="K5" s="17"/>
    </row>
    <row r="6" spans="1:11" ht="21" customHeight="1" x14ac:dyDescent="0.25">
      <c r="A6" s="3" t="s">
        <v>56</v>
      </c>
      <c r="B6" s="148" t="str">
        <f>IF(AND(Travel!B7&lt;&gt;A30,Hospitality!B7&lt;&gt;A30,'All other expenses'!B7&lt;&gt;A30,'Gifts and benefits'!B7&lt;&gt;A30),A31,IF(AND(Travel!B7=A30,Hospitality!B7=A30,'All other expenses'!B7=A30,'Gifts and benefits'!B7=A30),A33,A32))</f>
        <v>Data and totals checked on all sheets</v>
      </c>
      <c r="C6" s="148"/>
      <c r="D6" s="148"/>
      <c r="E6" s="148"/>
      <c r="F6" s="148"/>
      <c r="G6" s="23"/>
      <c r="H6" s="17"/>
      <c r="I6" s="17"/>
      <c r="J6" s="17"/>
      <c r="K6" s="17"/>
    </row>
    <row r="7" spans="1:11" ht="31.2" x14ac:dyDescent="0.25">
      <c r="A7" s="3" t="s">
        <v>57</v>
      </c>
      <c r="B7" s="147" t="s">
        <v>90</v>
      </c>
      <c r="C7" s="147"/>
      <c r="D7" s="147"/>
      <c r="E7" s="147"/>
      <c r="F7" s="147"/>
      <c r="G7" s="23"/>
      <c r="H7" s="17"/>
      <c r="I7" s="17"/>
      <c r="J7" s="17"/>
      <c r="K7" s="17"/>
    </row>
    <row r="8" spans="1:11" ht="25.5" customHeight="1" x14ac:dyDescent="0.25">
      <c r="A8" s="3" t="s">
        <v>59</v>
      </c>
      <c r="B8" s="147" t="s">
        <v>309</v>
      </c>
      <c r="C8" s="147"/>
      <c r="D8" s="147"/>
      <c r="E8" s="147"/>
      <c r="F8" s="147"/>
      <c r="G8" s="23"/>
      <c r="H8" s="17"/>
      <c r="I8" s="17"/>
      <c r="J8" s="17"/>
      <c r="K8" s="17"/>
    </row>
    <row r="9" spans="1:11" ht="66.75" customHeight="1" x14ac:dyDescent="0.25">
      <c r="A9" s="146" t="s">
        <v>61</v>
      </c>
      <c r="B9" s="146"/>
      <c r="C9" s="146"/>
      <c r="D9" s="146"/>
      <c r="E9" s="146"/>
      <c r="F9" s="146"/>
      <c r="G9" s="23"/>
      <c r="H9" s="17"/>
      <c r="I9" s="17"/>
      <c r="J9" s="17"/>
      <c r="K9" s="17"/>
    </row>
    <row r="10" spans="1:11" s="93" customFormat="1" ht="36" customHeight="1" x14ac:dyDescent="0.25">
      <c r="A10" s="87" t="s">
        <v>62</v>
      </c>
      <c r="B10" s="88" t="s">
        <v>63</v>
      </c>
      <c r="C10" s="88" t="s">
        <v>64</v>
      </c>
      <c r="D10" s="89"/>
      <c r="E10" s="90" t="s">
        <v>29</v>
      </c>
      <c r="F10" s="91" t="s">
        <v>65</v>
      </c>
      <c r="G10" s="92"/>
      <c r="H10" s="92"/>
      <c r="I10" s="92"/>
      <c r="J10" s="92"/>
      <c r="K10" s="92"/>
    </row>
    <row r="11" spans="1:11" ht="27.75" customHeight="1" x14ac:dyDescent="0.3">
      <c r="A11" s="8" t="s">
        <v>66</v>
      </c>
      <c r="B11" s="59">
        <f>B15+B16+B17</f>
        <v>38544.534347826091</v>
      </c>
      <c r="C11" s="66" t="str">
        <f>IF(Travel!B6="",A34,Travel!B6)</f>
        <v>Figures exclude GST</v>
      </c>
      <c r="D11" s="6"/>
      <c r="E11" s="8" t="s">
        <v>67</v>
      </c>
      <c r="F11" s="33">
        <f>'Gifts and benefits'!C14</f>
        <v>1</v>
      </c>
      <c r="G11" s="29"/>
      <c r="H11" s="29"/>
      <c r="I11" s="29"/>
      <c r="J11" s="29"/>
      <c r="K11" s="29"/>
    </row>
    <row r="12" spans="1:11" ht="27.75" customHeight="1" x14ac:dyDescent="0.3">
      <c r="A12" s="8" t="s">
        <v>24</v>
      </c>
      <c r="B12" s="59">
        <f>Hospitality!B17</f>
        <v>67.278260869565216</v>
      </c>
      <c r="C12" s="66" t="str">
        <f>IF(Hospitality!B6="",A34,Hospitality!B6)</f>
        <v>Figures include GST (where applicable)</v>
      </c>
      <c r="D12" s="6"/>
      <c r="E12" s="8" t="s">
        <v>68</v>
      </c>
      <c r="F12" s="33">
        <f>'Gifts and benefits'!C15</f>
        <v>1</v>
      </c>
      <c r="G12" s="29"/>
      <c r="H12" s="29"/>
      <c r="I12" s="29"/>
      <c r="J12" s="29"/>
      <c r="K12" s="29"/>
    </row>
    <row r="13" spans="1:11" ht="27.75" customHeight="1" x14ac:dyDescent="0.25">
      <c r="A13" s="8" t="s">
        <v>69</v>
      </c>
      <c r="B13" s="59">
        <f>'All other expenses'!B36</f>
        <v>3280.6930434782607</v>
      </c>
      <c r="C13" s="66" t="str">
        <f>IF('All other expenses'!B6="",A34,'All other expenses'!B6)</f>
        <v>Figures include GST (where applicable)</v>
      </c>
      <c r="D13" s="6"/>
      <c r="E13" s="8" t="s">
        <v>70</v>
      </c>
      <c r="F13" s="33">
        <f>'Gifts and benefits'!C16</f>
        <v>0</v>
      </c>
      <c r="G13" s="17"/>
      <c r="H13" s="17"/>
      <c r="I13" s="17"/>
      <c r="J13" s="17"/>
      <c r="K13" s="17"/>
    </row>
    <row r="14" spans="1:11" ht="12.75" customHeight="1" x14ac:dyDescent="0.25">
      <c r="A14" s="7"/>
      <c r="B14" s="60"/>
      <c r="C14" s="67"/>
      <c r="D14" s="34"/>
      <c r="E14" s="6"/>
      <c r="F14" s="35"/>
      <c r="G14" s="17"/>
      <c r="H14" s="17"/>
      <c r="I14" s="17"/>
      <c r="J14" s="17"/>
      <c r="K14" s="17"/>
    </row>
    <row r="15" spans="1:11" ht="27.75" customHeight="1" x14ac:dyDescent="0.25">
      <c r="A15" s="9" t="s">
        <v>71</v>
      </c>
      <c r="B15" s="61">
        <f>Travel!B41</f>
        <v>20985.03</v>
      </c>
      <c r="C15" s="68" t="str">
        <f>C11</f>
        <v>Figures exclude GST</v>
      </c>
      <c r="D15" s="6"/>
      <c r="E15" s="6"/>
      <c r="F15" s="35"/>
      <c r="G15" s="17"/>
      <c r="H15" s="17"/>
      <c r="I15" s="17"/>
      <c r="J15" s="17"/>
      <c r="K15" s="17"/>
    </row>
    <row r="16" spans="1:11" ht="27.75" customHeight="1" x14ac:dyDescent="0.25">
      <c r="A16" s="9" t="s">
        <v>72</v>
      </c>
      <c r="B16" s="61">
        <f>Travel!B126</f>
        <v>17542.634782608697</v>
      </c>
      <c r="C16" s="68" t="str">
        <f>C11</f>
        <v>Figures exclude GST</v>
      </c>
      <c r="D16" s="36"/>
      <c r="E16" s="6"/>
      <c r="F16" s="37"/>
      <c r="G16" s="17"/>
      <c r="H16" s="17"/>
      <c r="I16" s="17"/>
      <c r="J16" s="17"/>
      <c r="K16" s="17"/>
    </row>
    <row r="17" spans="1:11" ht="27.75" customHeight="1" x14ac:dyDescent="0.25">
      <c r="A17" s="9" t="s">
        <v>73</v>
      </c>
      <c r="B17" s="61">
        <f>Travel!B133</f>
        <v>16.869565217391305</v>
      </c>
      <c r="C17" s="68" t="str">
        <f>C11</f>
        <v>Figures exclude GST</v>
      </c>
      <c r="D17" s="6"/>
      <c r="E17" s="6"/>
      <c r="F17" s="37"/>
      <c r="G17" s="17"/>
      <c r="H17" s="17"/>
      <c r="I17" s="17"/>
      <c r="J17" s="17"/>
      <c r="K17" s="17"/>
    </row>
    <row r="18" spans="1:11" ht="27.75" customHeight="1" x14ac:dyDescent="0.25">
      <c r="A18" s="17"/>
      <c r="B18" s="19"/>
      <c r="C18" s="17"/>
      <c r="D18" s="5"/>
      <c r="E18" s="5"/>
      <c r="F18" s="28"/>
      <c r="G18" s="17"/>
      <c r="H18" s="17"/>
      <c r="I18" s="17"/>
      <c r="J18" s="17"/>
      <c r="K18" s="17"/>
    </row>
    <row r="19" spans="1:11" x14ac:dyDescent="0.25">
      <c r="A19" s="18" t="s">
        <v>74</v>
      </c>
      <c r="B19" s="19"/>
      <c r="C19" s="17"/>
      <c r="D19" s="17"/>
      <c r="E19" s="17"/>
      <c r="F19" s="17"/>
      <c r="G19" s="17"/>
      <c r="H19" s="17"/>
      <c r="I19" s="17"/>
      <c r="J19" s="17"/>
      <c r="K19" s="17"/>
    </row>
    <row r="20" spans="1:11" x14ac:dyDescent="0.25">
      <c r="A20" s="20" t="s">
        <v>75</v>
      </c>
      <c r="D20" s="17"/>
      <c r="E20" s="17"/>
      <c r="F20" s="17"/>
      <c r="G20" s="17"/>
      <c r="H20" s="17"/>
      <c r="I20" s="17"/>
      <c r="J20" s="17"/>
      <c r="K20" s="17"/>
    </row>
    <row r="21" spans="1:11" ht="12.6" customHeight="1" x14ac:dyDescent="0.25">
      <c r="A21" s="20" t="s">
        <v>76</v>
      </c>
      <c r="D21" s="17"/>
      <c r="E21" s="17"/>
      <c r="F21" s="17"/>
      <c r="G21" s="17"/>
      <c r="H21" s="17"/>
      <c r="I21" s="17"/>
      <c r="J21" s="17"/>
      <c r="K21" s="17"/>
    </row>
    <row r="22" spans="1:11" ht="12.6" customHeight="1" x14ac:dyDescent="0.25">
      <c r="A22" s="20" t="s">
        <v>77</v>
      </c>
      <c r="D22" s="17"/>
      <c r="E22" s="17"/>
      <c r="F22" s="17"/>
      <c r="G22" s="17"/>
      <c r="H22" s="17"/>
      <c r="I22" s="17"/>
      <c r="J22" s="17"/>
      <c r="K22" s="17"/>
    </row>
    <row r="23" spans="1:11" ht="12.6" customHeight="1" x14ac:dyDescent="0.25">
      <c r="A23" s="20" t="s">
        <v>78</v>
      </c>
      <c r="D23" s="17"/>
      <c r="E23" s="17"/>
      <c r="F23" s="17"/>
      <c r="G23" s="17"/>
      <c r="H23" s="17"/>
      <c r="I23" s="17"/>
      <c r="J23" s="17"/>
      <c r="K23" s="17"/>
    </row>
    <row r="24" spans="1:11" x14ac:dyDescent="0.25">
      <c r="A24" s="26"/>
      <c r="B24" s="17"/>
      <c r="C24" s="17"/>
      <c r="D24" s="17"/>
      <c r="E24" s="17"/>
      <c r="F24" s="17"/>
      <c r="G24" s="17"/>
      <c r="H24" s="17"/>
      <c r="I24" s="17"/>
      <c r="J24" s="17"/>
      <c r="K24" s="17"/>
    </row>
    <row r="25" spans="1:11" hidden="1" x14ac:dyDescent="0.25">
      <c r="A25" s="12" t="s">
        <v>79</v>
      </c>
      <c r="B25" s="13"/>
      <c r="C25" s="13"/>
      <c r="D25" s="13"/>
      <c r="E25" s="13"/>
      <c r="F25" s="13"/>
      <c r="G25" s="17"/>
      <c r="H25" s="17"/>
      <c r="I25" s="17"/>
      <c r="J25" s="17"/>
      <c r="K25" s="17"/>
    </row>
    <row r="26" spans="1:11" ht="12.75" hidden="1" customHeight="1" x14ac:dyDescent="0.25">
      <c r="A26" s="11" t="s">
        <v>80</v>
      </c>
      <c r="B26" s="4"/>
      <c r="C26" s="4"/>
      <c r="D26" s="11"/>
      <c r="E26" s="11"/>
      <c r="F26" s="11"/>
      <c r="G26" s="17"/>
      <c r="H26" s="17"/>
      <c r="I26" s="17"/>
      <c r="J26" s="17"/>
      <c r="K26" s="17"/>
    </row>
    <row r="27" spans="1:11" hidden="1" x14ac:dyDescent="0.25">
      <c r="A27" s="10" t="s">
        <v>81</v>
      </c>
      <c r="B27" s="10"/>
      <c r="C27" s="10"/>
      <c r="D27" s="10"/>
      <c r="E27" s="10"/>
      <c r="F27" s="10"/>
      <c r="G27" s="17"/>
      <c r="H27" s="17"/>
      <c r="I27" s="17"/>
      <c r="J27" s="17"/>
      <c r="K27" s="17"/>
    </row>
    <row r="28" spans="1:11" hidden="1" x14ac:dyDescent="0.25">
      <c r="A28" s="10" t="s">
        <v>82</v>
      </c>
      <c r="B28" s="10"/>
      <c r="C28" s="10"/>
      <c r="D28" s="10"/>
      <c r="E28" s="10"/>
      <c r="F28" s="10"/>
      <c r="G28" s="17"/>
      <c r="H28" s="17"/>
      <c r="I28" s="17"/>
      <c r="J28" s="17"/>
      <c r="K28" s="17"/>
    </row>
    <row r="29" spans="1:11" hidden="1" x14ac:dyDescent="0.25">
      <c r="A29" s="11" t="s">
        <v>83</v>
      </c>
      <c r="B29" s="11"/>
      <c r="C29" s="11"/>
      <c r="D29" s="11"/>
      <c r="E29" s="11"/>
      <c r="F29" s="11"/>
      <c r="G29" s="17"/>
      <c r="H29" s="17"/>
      <c r="I29" s="17"/>
      <c r="J29" s="17"/>
      <c r="K29" s="17"/>
    </row>
    <row r="30" spans="1:11" hidden="1" x14ac:dyDescent="0.25">
      <c r="A30" s="11" t="s">
        <v>84</v>
      </c>
      <c r="B30" s="11"/>
      <c r="C30" s="11"/>
      <c r="D30" s="11"/>
      <c r="E30" s="11"/>
      <c r="F30" s="11"/>
      <c r="G30" s="17"/>
      <c r="H30" s="17"/>
      <c r="I30" s="17"/>
      <c r="J30" s="17"/>
      <c r="K30" s="17"/>
    </row>
    <row r="31" spans="1:11" hidden="1" x14ac:dyDescent="0.25">
      <c r="A31" s="10" t="s">
        <v>85</v>
      </c>
      <c r="B31" s="10"/>
      <c r="C31" s="10"/>
      <c r="D31" s="10"/>
      <c r="E31" s="10"/>
      <c r="F31" s="10"/>
      <c r="G31" s="17"/>
      <c r="H31" s="17"/>
      <c r="I31" s="17"/>
      <c r="J31" s="17"/>
      <c r="K31" s="17"/>
    </row>
    <row r="32" spans="1:11" hidden="1" x14ac:dyDescent="0.25">
      <c r="A32" s="10" t="s">
        <v>86</v>
      </c>
      <c r="B32" s="10"/>
      <c r="C32" s="10"/>
      <c r="D32" s="10"/>
      <c r="E32" s="10"/>
      <c r="F32" s="10"/>
      <c r="G32" s="17"/>
      <c r="H32" s="17"/>
      <c r="I32" s="17"/>
      <c r="J32" s="17"/>
      <c r="K32" s="17"/>
    </row>
    <row r="33" spans="1:11" hidden="1" x14ac:dyDescent="0.25">
      <c r="A33" s="10" t="s">
        <v>87</v>
      </c>
      <c r="B33" s="10"/>
      <c r="C33" s="10"/>
      <c r="D33" s="10"/>
      <c r="E33" s="10"/>
      <c r="F33" s="10"/>
      <c r="G33" s="17"/>
      <c r="H33" s="17"/>
      <c r="I33" s="17"/>
      <c r="J33" s="17"/>
      <c r="K33" s="17"/>
    </row>
    <row r="34" spans="1:11" hidden="1" x14ac:dyDescent="0.25">
      <c r="A34" s="11" t="s">
        <v>88</v>
      </c>
      <c r="B34" s="11"/>
      <c r="C34" s="11"/>
      <c r="D34" s="11"/>
      <c r="E34" s="11"/>
      <c r="F34" s="11"/>
      <c r="G34" s="17"/>
      <c r="H34" s="17"/>
      <c r="I34" s="17"/>
      <c r="J34" s="17"/>
      <c r="K34" s="17"/>
    </row>
    <row r="35" spans="1:11" hidden="1" x14ac:dyDescent="0.25">
      <c r="A35" s="11" t="s">
        <v>89</v>
      </c>
      <c r="B35" s="11"/>
      <c r="C35" s="11"/>
      <c r="D35" s="11"/>
      <c r="E35" s="11"/>
      <c r="F35" s="11"/>
      <c r="G35" s="17"/>
      <c r="H35" s="17"/>
      <c r="I35" s="17"/>
      <c r="J35" s="17"/>
      <c r="K35" s="17"/>
    </row>
    <row r="36" spans="1:11" hidden="1" x14ac:dyDescent="0.25">
      <c r="A36" s="10" t="s">
        <v>58</v>
      </c>
      <c r="B36" s="63"/>
      <c r="C36" s="63"/>
      <c r="D36" s="63"/>
      <c r="E36" s="63"/>
      <c r="F36" s="63"/>
      <c r="G36" s="17"/>
      <c r="H36" s="17"/>
      <c r="I36" s="17"/>
      <c r="J36" s="17"/>
      <c r="K36" s="17"/>
    </row>
    <row r="37" spans="1:11" hidden="1" x14ac:dyDescent="0.25">
      <c r="A37" s="10" t="s">
        <v>90</v>
      </c>
      <c r="B37" s="63"/>
      <c r="C37" s="63"/>
      <c r="D37" s="63"/>
      <c r="E37" s="63"/>
      <c r="F37" s="63"/>
      <c r="G37" s="17"/>
      <c r="H37" s="17"/>
      <c r="I37" s="17"/>
      <c r="J37" s="17"/>
      <c r="K37" s="17"/>
    </row>
    <row r="38" spans="1:11" hidden="1" x14ac:dyDescent="0.25">
      <c r="A38" s="10" t="s">
        <v>60</v>
      </c>
      <c r="B38" s="63"/>
      <c r="C38" s="63"/>
      <c r="D38" s="63"/>
      <c r="E38" s="63"/>
      <c r="F38" s="63"/>
      <c r="G38" s="17"/>
      <c r="H38" s="17"/>
      <c r="I38" s="17"/>
      <c r="J38" s="17"/>
      <c r="K38" s="17"/>
    </row>
    <row r="39" spans="1:11" hidden="1" x14ac:dyDescent="0.25">
      <c r="A39" s="11" t="s">
        <v>91</v>
      </c>
      <c r="B39" s="4"/>
      <c r="C39" s="4"/>
      <c r="D39" s="4"/>
      <c r="E39" s="4"/>
      <c r="F39" s="4"/>
      <c r="G39" s="17"/>
      <c r="H39" s="17"/>
      <c r="I39" s="17"/>
      <c r="J39" s="17"/>
      <c r="K39" s="17"/>
    </row>
    <row r="40" spans="1:11" hidden="1" x14ac:dyDescent="0.25">
      <c r="A40" s="4" t="s">
        <v>92</v>
      </c>
      <c r="B40" s="4"/>
      <c r="C40" s="4"/>
      <c r="D40" s="4"/>
      <c r="E40" s="4"/>
      <c r="F40" s="4"/>
      <c r="G40" s="17"/>
      <c r="H40" s="17"/>
      <c r="I40" s="17"/>
      <c r="J40" s="17"/>
      <c r="K40" s="17"/>
    </row>
    <row r="41" spans="1:11" hidden="1" x14ac:dyDescent="0.25">
      <c r="A41" s="4" t="s">
        <v>93</v>
      </c>
      <c r="B41" s="4"/>
      <c r="C41" s="4"/>
      <c r="D41" s="4"/>
      <c r="E41" s="4"/>
      <c r="F41" s="4"/>
      <c r="G41" s="17"/>
      <c r="H41" s="17"/>
      <c r="I41" s="17"/>
      <c r="J41" s="17"/>
      <c r="K41" s="17"/>
    </row>
    <row r="42" spans="1:11" hidden="1" x14ac:dyDescent="0.25">
      <c r="A42" s="4" t="s">
        <v>94</v>
      </c>
      <c r="B42" s="4"/>
      <c r="C42" s="4"/>
      <c r="D42" s="4"/>
      <c r="E42" s="4"/>
      <c r="F42" s="4"/>
      <c r="G42" s="17"/>
      <c r="H42" s="17"/>
      <c r="I42" s="17"/>
      <c r="J42" s="17"/>
      <c r="K42" s="17"/>
    </row>
    <row r="43" spans="1:11" hidden="1" x14ac:dyDescent="0.25">
      <c r="A43" s="4" t="s">
        <v>95</v>
      </c>
      <c r="B43" s="4"/>
      <c r="C43" s="4"/>
      <c r="D43" s="4"/>
      <c r="E43" s="4"/>
      <c r="F43" s="4"/>
      <c r="G43" s="17"/>
      <c r="H43" s="17"/>
      <c r="I43" s="17"/>
      <c r="J43" s="17"/>
      <c r="K43" s="17"/>
    </row>
    <row r="44" spans="1:11" hidden="1" x14ac:dyDescent="0.25">
      <c r="A44" s="4" t="s">
        <v>96</v>
      </c>
      <c r="B44" s="4"/>
      <c r="C44" s="4"/>
      <c r="D44" s="4"/>
      <c r="E44" s="4"/>
      <c r="F44" s="4"/>
      <c r="G44" s="17"/>
      <c r="H44" s="17"/>
      <c r="I44" s="17"/>
      <c r="J44" s="17"/>
      <c r="K44" s="17"/>
    </row>
    <row r="45" spans="1:11" hidden="1" x14ac:dyDescent="0.25">
      <c r="A45" s="64" t="s">
        <v>97</v>
      </c>
      <c r="B45" s="63"/>
      <c r="C45" s="63"/>
      <c r="D45" s="63"/>
      <c r="E45" s="63"/>
      <c r="F45" s="63"/>
      <c r="G45" s="17"/>
      <c r="H45" s="17"/>
      <c r="I45" s="17"/>
      <c r="J45" s="17"/>
      <c r="K45" s="17"/>
    </row>
    <row r="46" spans="1:11" hidden="1" x14ac:dyDescent="0.25">
      <c r="A46" s="63" t="s">
        <v>98</v>
      </c>
      <c r="B46" s="63"/>
      <c r="C46" s="63"/>
      <c r="D46" s="63"/>
      <c r="E46" s="63"/>
      <c r="F46" s="63"/>
      <c r="G46" s="17"/>
      <c r="H46" s="17"/>
      <c r="I46" s="17"/>
      <c r="J46" s="17"/>
      <c r="K46" s="17"/>
    </row>
    <row r="47" spans="1:11" hidden="1" x14ac:dyDescent="0.25">
      <c r="A47" s="38">
        <v>-20000</v>
      </c>
      <c r="B47" s="4"/>
      <c r="C47" s="4"/>
      <c r="D47" s="4"/>
      <c r="E47" s="4"/>
      <c r="F47" s="4"/>
      <c r="G47" s="17"/>
      <c r="H47" s="17"/>
      <c r="I47" s="17"/>
      <c r="J47" s="17"/>
      <c r="K47" s="17"/>
    </row>
    <row r="48" spans="1:11" ht="26.4" hidden="1" x14ac:dyDescent="0.25">
      <c r="A48" s="81" t="s">
        <v>99</v>
      </c>
      <c r="B48" s="63"/>
      <c r="C48" s="63"/>
      <c r="D48" s="63"/>
      <c r="E48" s="63"/>
      <c r="F48" s="63"/>
      <c r="G48" s="17"/>
      <c r="H48" s="17"/>
      <c r="I48" s="17"/>
      <c r="J48" s="17"/>
      <c r="K48" s="17"/>
    </row>
    <row r="49" spans="1:11" ht="26.4" hidden="1" x14ac:dyDescent="0.25">
      <c r="A49" s="81" t="s">
        <v>100</v>
      </c>
      <c r="B49" s="63"/>
      <c r="C49" s="63"/>
      <c r="D49" s="63"/>
      <c r="E49" s="63"/>
      <c r="F49" s="63"/>
      <c r="G49" s="17"/>
      <c r="H49" s="17"/>
      <c r="I49" s="17"/>
      <c r="J49" s="17"/>
      <c r="K49" s="17"/>
    </row>
    <row r="50" spans="1:11" ht="26.4" hidden="1" x14ac:dyDescent="0.25">
      <c r="A50" s="82" t="s">
        <v>101</v>
      </c>
      <c r="B50" s="4"/>
      <c r="C50" s="4"/>
      <c r="D50" s="4"/>
      <c r="E50" s="4"/>
      <c r="F50" s="4"/>
      <c r="G50" s="17"/>
      <c r="H50" s="17"/>
      <c r="I50" s="17"/>
      <c r="J50" s="17"/>
      <c r="K50" s="17"/>
    </row>
    <row r="51" spans="1:11" ht="26.4" hidden="1" x14ac:dyDescent="0.25">
      <c r="A51" s="82" t="s">
        <v>102</v>
      </c>
      <c r="B51" s="4"/>
      <c r="C51" s="4"/>
      <c r="D51" s="4"/>
      <c r="E51" s="4"/>
      <c r="F51" s="4"/>
      <c r="G51" s="17"/>
      <c r="H51" s="17"/>
      <c r="I51" s="17"/>
      <c r="J51" s="17"/>
      <c r="K51" s="17"/>
    </row>
    <row r="52" spans="1:11" ht="39.6" hidden="1" x14ac:dyDescent="0.25">
      <c r="A52" s="82" t="s">
        <v>103</v>
      </c>
      <c r="B52" s="74"/>
      <c r="C52" s="74"/>
      <c r="D52" s="74"/>
      <c r="E52" s="11"/>
      <c r="F52" s="11"/>
      <c r="G52" s="17"/>
      <c r="H52" s="17"/>
      <c r="I52" s="17"/>
      <c r="J52" s="17"/>
      <c r="K52" s="17"/>
    </row>
    <row r="53" spans="1:11" hidden="1" x14ac:dyDescent="0.25">
      <c r="A53" s="79" t="s">
        <v>104</v>
      </c>
      <c r="B53" s="73"/>
      <c r="C53" s="73"/>
      <c r="D53" s="73"/>
      <c r="E53" s="10"/>
      <c r="F53" s="10" t="b">
        <v>1</v>
      </c>
      <c r="G53" s="17"/>
      <c r="H53" s="17"/>
      <c r="I53" s="17"/>
      <c r="J53" s="17"/>
      <c r="K53" s="17"/>
    </row>
    <row r="54" spans="1:11" hidden="1" x14ac:dyDescent="0.25">
      <c r="A54" s="80" t="s">
        <v>105</v>
      </c>
      <c r="B54" s="79"/>
      <c r="C54" s="79"/>
      <c r="D54" s="79"/>
      <c r="E54" s="10"/>
      <c r="F54" s="10" t="b">
        <v>0</v>
      </c>
      <c r="G54" s="17"/>
      <c r="H54" s="17"/>
      <c r="I54" s="17"/>
      <c r="J54" s="17"/>
      <c r="K54" s="17"/>
    </row>
    <row r="55" spans="1:11" hidden="1" x14ac:dyDescent="0.25">
      <c r="A55" s="83"/>
      <c r="B55" s="75">
        <f>COUNT(Travel!B12:B40)</f>
        <v>27</v>
      </c>
      <c r="C55" s="75"/>
      <c r="D55" s="75">
        <f>COUNTIF(Travel!D12:D40,"*")</f>
        <v>27</v>
      </c>
      <c r="E55" s="76"/>
      <c r="F55" s="76" t="b">
        <f>MIN(B55,D55)=MAX(B55,D55)</f>
        <v>1</v>
      </c>
      <c r="G55" s="17"/>
      <c r="H55" s="17"/>
      <c r="I55" s="17"/>
      <c r="J55" s="17"/>
      <c r="K55" s="17"/>
    </row>
    <row r="56" spans="1:11" hidden="1" x14ac:dyDescent="0.25">
      <c r="A56" s="83" t="s">
        <v>106</v>
      </c>
      <c r="B56" s="75">
        <f>COUNT(Travel!B45:B125)</f>
        <v>80</v>
      </c>
      <c r="C56" s="75"/>
      <c r="D56" s="75">
        <f>COUNTIF(Travel!D45:D125,"*")</f>
        <v>80</v>
      </c>
      <c r="E56" s="76"/>
      <c r="F56" s="76" t="b">
        <f>MIN(B56,D56)=MAX(B56,D56)</f>
        <v>1</v>
      </c>
    </row>
    <row r="57" spans="1:11" hidden="1" x14ac:dyDescent="0.25">
      <c r="A57" s="84"/>
      <c r="B57" s="75">
        <f>COUNT(Travel!B130:B132)</f>
        <v>1</v>
      </c>
      <c r="C57" s="75"/>
      <c r="D57" s="75">
        <f>COUNTIF(Travel!D130:D132,"*")</f>
        <v>1</v>
      </c>
      <c r="E57" s="76"/>
      <c r="F57" s="76" t="b">
        <f>MIN(B57,D57)=MAX(B57,D57)</f>
        <v>1</v>
      </c>
    </row>
    <row r="58" spans="1:11" hidden="1" x14ac:dyDescent="0.25">
      <c r="A58" s="85" t="s">
        <v>107</v>
      </c>
      <c r="B58" s="77">
        <f>COUNT(Hospitality!B11:B16)</f>
        <v>4</v>
      </c>
      <c r="C58" s="77"/>
      <c r="D58" s="77">
        <f>COUNTIF(Hospitality!D11:D16,"*")</f>
        <v>4</v>
      </c>
      <c r="E58" s="78"/>
      <c r="F58" s="78" t="b">
        <f>MIN(B58,D58)=MAX(B58,D58)</f>
        <v>1</v>
      </c>
    </row>
    <row r="59" spans="1:11" hidden="1" x14ac:dyDescent="0.25">
      <c r="A59" s="86" t="s">
        <v>108</v>
      </c>
      <c r="B59" s="76">
        <f>COUNT('All other expenses'!B11:B35)</f>
        <v>22</v>
      </c>
      <c r="C59" s="76"/>
      <c r="D59" s="76">
        <f>COUNTIF('All other expenses'!D11:D35,"*")</f>
        <v>22</v>
      </c>
      <c r="E59" s="76"/>
      <c r="F59" s="76" t="b">
        <f>MIN(B59,D59)=MAX(B59,D59)</f>
        <v>1</v>
      </c>
    </row>
    <row r="60" spans="1:11" hidden="1" x14ac:dyDescent="0.25">
      <c r="A60" s="85" t="s">
        <v>109</v>
      </c>
      <c r="B60" s="77">
        <f>COUNTIF('Gifts and benefits'!B11:B13,"*")</f>
        <v>1</v>
      </c>
      <c r="C60" s="77">
        <f>COUNTIF('Gifts and benefits'!C11:C13,"*")</f>
        <v>1</v>
      </c>
      <c r="D60" s="77"/>
      <c r="E60" s="77">
        <f>COUNTA('Gifts and benefits'!E11:E13)</f>
        <v>1</v>
      </c>
      <c r="F60" s="78"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95"/>
  <sheetViews>
    <sheetView zoomScale="80" zoomScaleNormal="80" workbookViewId="0">
      <selection activeCell="B7" sqref="B7:E7"/>
    </sheetView>
  </sheetViews>
  <sheetFormatPr defaultColWidth="0" defaultRowHeight="13.2" zeroHeight="1" x14ac:dyDescent="0.25"/>
  <cols>
    <col min="1" max="1" width="35.5546875" customWidth="1"/>
    <col min="2" max="2" width="14.44140625" customWidth="1"/>
    <col min="3" max="3" width="71.44140625" customWidth="1"/>
    <col min="4" max="4" width="50" customWidth="1"/>
    <col min="5" max="5" width="21.44140625" customWidth="1"/>
    <col min="6" max="6" width="37.5546875" customWidth="1"/>
    <col min="7" max="9" width="9.109375" hidden="1" customWidth="1"/>
    <col min="10" max="13" width="0" hidden="1" customWidth="1"/>
    <col min="14" max="16384" width="9.109375" hidden="1"/>
  </cols>
  <sheetData>
    <row r="1" spans="1:6" ht="26.25" customHeight="1" x14ac:dyDescent="0.25">
      <c r="A1" s="154" t="s">
        <v>110</v>
      </c>
      <c r="B1" s="154"/>
      <c r="C1" s="154"/>
      <c r="D1" s="154"/>
      <c r="E1" s="154"/>
      <c r="F1" s="17"/>
    </row>
    <row r="2" spans="1:6" ht="21" customHeight="1" x14ac:dyDescent="0.25">
      <c r="A2" s="3" t="s">
        <v>111</v>
      </c>
      <c r="B2" s="152" t="str">
        <f>'Summary and sign-off'!B2:F2</f>
        <v>External Reporting Board</v>
      </c>
      <c r="C2" s="152"/>
      <c r="D2" s="152"/>
      <c r="E2" s="152"/>
      <c r="F2" s="17"/>
    </row>
    <row r="3" spans="1:6" ht="31.2" x14ac:dyDescent="0.25">
      <c r="A3" s="3" t="s">
        <v>112</v>
      </c>
      <c r="B3" s="152" t="str">
        <f>'Summary and sign-off'!B3:F3</f>
        <v>April Mackenzie</v>
      </c>
      <c r="C3" s="152"/>
      <c r="D3" s="152"/>
      <c r="E3" s="152"/>
      <c r="F3" s="17"/>
    </row>
    <row r="4" spans="1:6" ht="21" customHeight="1" x14ac:dyDescent="0.25">
      <c r="A4" s="3" t="s">
        <v>113</v>
      </c>
      <c r="B4" s="152">
        <f>'Summary and sign-off'!B4:F4</f>
        <v>44743</v>
      </c>
      <c r="C4" s="152"/>
      <c r="D4" s="152"/>
      <c r="E4" s="152"/>
      <c r="F4" s="17"/>
    </row>
    <row r="5" spans="1:6" ht="21" customHeight="1" x14ac:dyDescent="0.25">
      <c r="A5" s="3" t="s">
        <v>114</v>
      </c>
      <c r="B5" s="152">
        <f>'Summary and sign-off'!B5:F5</f>
        <v>45107</v>
      </c>
      <c r="C5" s="152"/>
      <c r="D5" s="152"/>
      <c r="E5" s="152"/>
      <c r="F5" s="17"/>
    </row>
    <row r="6" spans="1:6" ht="21" customHeight="1" x14ac:dyDescent="0.25">
      <c r="A6" s="3" t="s">
        <v>115</v>
      </c>
      <c r="B6" s="147" t="s">
        <v>82</v>
      </c>
      <c r="C6" s="147"/>
      <c r="D6" s="147"/>
      <c r="E6" s="147"/>
      <c r="F6" s="17"/>
    </row>
    <row r="7" spans="1:6" ht="21" customHeight="1" x14ac:dyDescent="0.25">
      <c r="A7" s="3" t="s">
        <v>56</v>
      </c>
      <c r="B7" s="147" t="s">
        <v>84</v>
      </c>
      <c r="C7" s="147"/>
      <c r="D7" s="147"/>
      <c r="E7" s="147"/>
      <c r="F7" s="17"/>
    </row>
    <row r="8" spans="1:6" ht="36" customHeight="1" x14ac:dyDescent="0.25">
      <c r="A8" s="156" t="s">
        <v>116</v>
      </c>
      <c r="B8" s="157"/>
      <c r="C8" s="157"/>
      <c r="D8" s="157"/>
      <c r="E8" s="157"/>
      <c r="F8" s="19"/>
    </row>
    <row r="9" spans="1:6" ht="36" customHeight="1" x14ac:dyDescent="0.25">
      <c r="A9" s="158" t="s">
        <v>117</v>
      </c>
      <c r="B9" s="159"/>
      <c r="C9" s="159"/>
      <c r="D9" s="159"/>
      <c r="E9" s="159"/>
      <c r="F9" s="19"/>
    </row>
    <row r="10" spans="1:6" ht="24.75" customHeight="1" x14ac:dyDescent="0.3">
      <c r="A10" s="155" t="s">
        <v>118</v>
      </c>
      <c r="B10" s="160"/>
      <c r="C10" s="155"/>
      <c r="D10" s="155"/>
      <c r="E10" s="155"/>
      <c r="F10" s="29"/>
    </row>
    <row r="11" spans="1:6" ht="28.5" customHeight="1" x14ac:dyDescent="0.25">
      <c r="A11" s="24" t="s">
        <v>119</v>
      </c>
      <c r="B11" s="24" t="s">
        <v>120</v>
      </c>
      <c r="C11" s="24" t="s">
        <v>121</v>
      </c>
      <c r="D11" s="24" t="s">
        <v>122</v>
      </c>
      <c r="E11" s="24" t="s">
        <v>123</v>
      </c>
      <c r="F11" s="30"/>
    </row>
    <row r="12" spans="1:6" s="2" customFormat="1" x14ac:dyDescent="0.25">
      <c r="A12" s="132">
        <v>44926</v>
      </c>
      <c r="B12" s="133">
        <v>11979.19</v>
      </c>
      <c r="C12" s="134" t="s">
        <v>283</v>
      </c>
      <c r="D12" s="119" t="s">
        <v>264</v>
      </c>
      <c r="E12" s="135" t="s">
        <v>173</v>
      </c>
      <c r="F12" s="1"/>
    </row>
    <row r="13" spans="1:6" s="2" customFormat="1" x14ac:dyDescent="0.25">
      <c r="A13" s="132">
        <v>44968</v>
      </c>
      <c r="B13" s="133">
        <v>2612.1799999999998</v>
      </c>
      <c r="C13" s="134" t="s">
        <v>283</v>
      </c>
      <c r="D13" s="134" t="s">
        <v>255</v>
      </c>
      <c r="E13" s="135" t="s">
        <v>173</v>
      </c>
      <c r="F13" s="1"/>
    </row>
    <row r="14" spans="1:6" s="2" customFormat="1" x14ac:dyDescent="0.25">
      <c r="A14" s="132">
        <v>44968</v>
      </c>
      <c r="B14" s="133">
        <v>69.319999999999993</v>
      </c>
      <c r="C14" s="134" t="s">
        <v>283</v>
      </c>
      <c r="D14" s="134" t="s">
        <v>284</v>
      </c>
      <c r="E14" s="135" t="s">
        <v>173</v>
      </c>
      <c r="F14" s="1"/>
    </row>
    <row r="15" spans="1:6" s="2" customFormat="1" x14ac:dyDescent="0.25">
      <c r="A15" s="132">
        <v>44968</v>
      </c>
      <c r="B15" s="133">
        <v>32.83</v>
      </c>
      <c r="C15" s="134" t="s">
        <v>283</v>
      </c>
      <c r="D15" s="134" t="s">
        <v>256</v>
      </c>
      <c r="E15" s="135" t="s">
        <v>173</v>
      </c>
      <c r="F15" s="1"/>
    </row>
    <row r="16" spans="1:6" s="2" customFormat="1" x14ac:dyDescent="0.25">
      <c r="A16" s="132">
        <v>44968</v>
      </c>
      <c r="B16" s="133">
        <v>11.74</v>
      </c>
      <c r="C16" s="134" t="s">
        <v>283</v>
      </c>
      <c r="D16" s="134" t="s">
        <v>280</v>
      </c>
      <c r="E16" s="135" t="s">
        <v>173</v>
      </c>
      <c r="F16" s="1"/>
    </row>
    <row r="17" spans="1:6" s="2" customFormat="1" x14ac:dyDescent="0.25">
      <c r="A17" s="132">
        <v>44969</v>
      </c>
      <c r="B17" s="133">
        <v>14.21</v>
      </c>
      <c r="C17" s="134" t="s">
        <v>283</v>
      </c>
      <c r="D17" s="134" t="s">
        <v>202</v>
      </c>
      <c r="E17" s="135" t="s">
        <v>173</v>
      </c>
      <c r="F17" s="1"/>
    </row>
    <row r="18" spans="1:6" s="2" customFormat="1" x14ac:dyDescent="0.25">
      <c r="A18" s="132">
        <v>44969</v>
      </c>
      <c r="B18" s="133">
        <v>28.75</v>
      </c>
      <c r="C18" s="134" t="s">
        <v>283</v>
      </c>
      <c r="D18" s="134" t="s">
        <v>257</v>
      </c>
      <c r="E18" s="135" t="s">
        <v>173</v>
      </c>
      <c r="F18" s="1"/>
    </row>
    <row r="19" spans="1:6" s="2" customFormat="1" x14ac:dyDescent="0.25">
      <c r="A19" s="132">
        <v>44970</v>
      </c>
      <c r="B19" s="133">
        <v>20.81</v>
      </c>
      <c r="C19" s="134" t="s">
        <v>283</v>
      </c>
      <c r="D19" s="134" t="s">
        <v>265</v>
      </c>
      <c r="E19" s="135" t="s">
        <v>173</v>
      </c>
      <c r="F19" s="1"/>
    </row>
    <row r="20" spans="1:6" s="2" customFormat="1" x14ac:dyDescent="0.25">
      <c r="A20" s="132">
        <v>44970</v>
      </c>
      <c r="B20" s="133">
        <v>70.650000000000006</v>
      </c>
      <c r="C20" s="134" t="s">
        <v>283</v>
      </c>
      <c r="D20" s="134" t="s">
        <v>257</v>
      </c>
      <c r="E20" s="135" t="s">
        <v>173</v>
      </c>
      <c r="F20" s="1"/>
    </row>
    <row r="21" spans="1:6" s="2" customFormat="1" x14ac:dyDescent="0.25">
      <c r="A21" s="132">
        <v>44970</v>
      </c>
      <c r="B21" s="133">
        <v>10.11</v>
      </c>
      <c r="C21" s="134" t="s">
        <v>283</v>
      </c>
      <c r="D21" s="134" t="s">
        <v>256</v>
      </c>
      <c r="E21" s="135" t="s">
        <v>173</v>
      </c>
      <c r="F21" s="1"/>
    </row>
    <row r="22" spans="1:6" s="2" customFormat="1" x14ac:dyDescent="0.25">
      <c r="A22" s="132">
        <v>44971</v>
      </c>
      <c r="B22" s="133">
        <v>15.12</v>
      </c>
      <c r="C22" s="134" t="s">
        <v>283</v>
      </c>
      <c r="D22" s="134" t="s">
        <v>257</v>
      </c>
      <c r="E22" s="135" t="s">
        <v>173</v>
      </c>
      <c r="F22" s="1"/>
    </row>
    <row r="23" spans="1:6" s="2" customFormat="1" x14ac:dyDescent="0.25">
      <c r="A23" s="132">
        <v>44971</v>
      </c>
      <c r="B23" s="133">
        <v>18.16</v>
      </c>
      <c r="C23" s="134" t="s">
        <v>283</v>
      </c>
      <c r="D23" s="134" t="s">
        <v>265</v>
      </c>
      <c r="E23" s="135" t="s">
        <v>173</v>
      </c>
      <c r="F23" s="1"/>
    </row>
    <row r="24" spans="1:6" s="2" customFormat="1" x14ac:dyDescent="0.25">
      <c r="A24" s="132">
        <v>44972</v>
      </c>
      <c r="B24" s="133">
        <v>33.44</v>
      </c>
      <c r="C24" s="134" t="s">
        <v>283</v>
      </c>
      <c r="D24" s="134" t="s">
        <v>265</v>
      </c>
      <c r="E24" s="135" t="s">
        <v>173</v>
      </c>
      <c r="F24" s="1"/>
    </row>
    <row r="25" spans="1:6" s="2" customFormat="1" x14ac:dyDescent="0.25">
      <c r="A25" s="132">
        <v>44973</v>
      </c>
      <c r="B25" s="133">
        <v>64.08</v>
      </c>
      <c r="C25" s="134" t="s">
        <v>283</v>
      </c>
      <c r="D25" s="134" t="s">
        <v>265</v>
      </c>
      <c r="E25" s="135" t="s">
        <v>173</v>
      </c>
      <c r="F25" s="1"/>
    </row>
    <row r="26" spans="1:6" s="2" customFormat="1" x14ac:dyDescent="0.25">
      <c r="A26" s="132">
        <v>44973</v>
      </c>
      <c r="B26" s="133">
        <v>20.89</v>
      </c>
      <c r="C26" s="134" t="s">
        <v>283</v>
      </c>
      <c r="D26" s="134" t="s">
        <v>287</v>
      </c>
      <c r="E26" s="135" t="s">
        <v>173</v>
      </c>
      <c r="F26" s="1"/>
    </row>
    <row r="27" spans="1:6" s="2" customFormat="1" x14ac:dyDescent="0.25">
      <c r="A27" s="132">
        <v>44974</v>
      </c>
      <c r="B27" s="133">
        <v>54.44</v>
      </c>
      <c r="C27" s="134" t="s">
        <v>283</v>
      </c>
      <c r="D27" s="134" t="s">
        <v>257</v>
      </c>
      <c r="E27" s="135" t="s">
        <v>173</v>
      </c>
      <c r="F27" s="1"/>
    </row>
    <row r="28" spans="1:6" s="2" customFormat="1" x14ac:dyDescent="0.25">
      <c r="A28" s="132">
        <v>44975</v>
      </c>
      <c r="B28" s="133">
        <v>79.099999999999994</v>
      </c>
      <c r="C28" s="134" t="s">
        <v>283</v>
      </c>
      <c r="D28" s="134" t="s">
        <v>286</v>
      </c>
      <c r="E28" s="135" t="s">
        <v>173</v>
      </c>
      <c r="F28" s="1"/>
    </row>
    <row r="29" spans="1:6" s="2" customFormat="1" x14ac:dyDescent="0.25">
      <c r="A29" s="132">
        <v>44977</v>
      </c>
      <c r="B29" s="133">
        <v>44.7</v>
      </c>
      <c r="C29" s="134" t="s">
        <v>283</v>
      </c>
      <c r="D29" s="134" t="s">
        <v>203</v>
      </c>
      <c r="E29" s="135" t="s">
        <v>177</v>
      </c>
      <c r="F29" s="1"/>
    </row>
    <row r="30" spans="1:6" s="2" customFormat="1" x14ac:dyDescent="0.25">
      <c r="A30" s="132">
        <v>45005</v>
      </c>
      <c r="B30" s="133">
        <v>1633</v>
      </c>
      <c r="C30" s="134" t="s">
        <v>285</v>
      </c>
      <c r="D30" s="134" t="s">
        <v>230</v>
      </c>
      <c r="E30" s="135" t="s">
        <v>174</v>
      </c>
      <c r="F30" s="1"/>
    </row>
    <row r="31" spans="1:6" s="2" customFormat="1" x14ac:dyDescent="0.25">
      <c r="A31" s="132">
        <v>45005</v>
      </c>
      <c r="B31" s="133">
        <v>1228.3</v>
      </c>
      <c r="C31" s="134" t="s">
        <v>285</v>
      </c>
      <c r="D31" s="119" t="s">
        <v>264</v>
      </c>
      <c r="E31" s="135" t="s">
        <v>174</v>
      </c>
      <c r="F31" s="1"/>
    </row>
    <row r="32" spans="1:6" s="2" customFormat="1" x14ac:dyDescent="0.25">
      <c r="A32" s="132">
        <v>45005</v>
      </c>
      <c r="B32" s="133">
        <v>66.19</v>
      </c>
      <c r="C32" s="134" t="s">
        <v>285</v>
      </c>
      <c r="D32" s="134" t="s">
        <v>288</v>
      </c>
      <c r="E32" s="135" t="s">
        <v>174</v>
      </c>
      <c r="F32" s="1"/>
    </row>
    <row r="33" spans="1:6" s="2" customFormat="1" x14ac:dyDescent="0.25">
      <c r="A33" s="132">
        <v>45006</v>
      </c>
      <c r="B33" s="133">
        <v>30.02</v>
      </c>
      <c r="C33" s="134" t="s">
        <v>285</v>
      </c>
      <c r="D33" s="119" t="s">
        <v>258</v>
      </c>
      <c r="E33" s="135" t="s">
        <v>174</v>
      </c>
      <c r="F33" s="1"/>
    </row>
    <row r="34" spans="1:6" s="2" customFormat="1" x14ac:dyDescent="0.25">
      <c r="A34" s="132">
        <v>45007</v>
      </c>
      <c r="B34" s="133">
        <v>57.78</v>
      </c>
      <c r="C34" s="134" t="s">
        <v>285</v>
      </c>
      <c r="D34" s="134" t="s">
        <v>175</v>
      </c>
      <c r="E34" s="135" t="s">
        <v>174</v>
      </c>
      <c r="F34" s="1"/>
    </row>
    <row r="35" spans="1:6" s="2" customFormat="1" x14ac:dyDescent="0.25">
      <c r="A35" s="117">
        <v>45091</v>
      </c>
      <c r="B35" s="118">
        <v>33.049999999999997</v>
      </c>
      <c r="C35" s="119" t="s">
        <v>281</v>
      </c>
      <c r="D35" s="119" t="s">
        <v>258</v>
      </c>
      <c r="E35" s="120" t="s">
        <v>174</v>
      </c>
      <c r="F35" s="1"/>
    </row>
    <row r="36" spans="1:6" s="2" customFormat="1" x14ac:dyDescent="0.25">
      <c r="A36" s="117">
        <v>45107</v>
      </c>
      <c r="B36" s="118">
        <v>530.49</v>
      </c>
      <c r="C36" s="119" t="s">
        <v>289</v>
      </c>
      <c r="D36" s="119" t="s">
        <v>230</v>
      </c>
      <c r="E36" s="120" t="s">
        <v>174</v>
      </c>
      <c r="F36" s="1"/>
    </row>
    <row r="37" spans="1:6" s="2" customFormat="1" x14ac:dyDescent="0.25">
      <c r="A37" s="117">
        <v>45107</v>
      </c>
      <c r="B37" s="118">
        <v>1280.47</v>
      </c>
      <c r="C37" s="119" t="s">
        <v>290</v>
      </c>
      <c r="D37" s="119" t="s">
        <v>264</v>
      </c>
      <c r="E37" s="120" t="s">
        <v>174</v>
      </c>
      <c r="F37" s="1"/>
    </row>
    <row r="38" spans="1:6" s="2" customFormat="1" ht="12.75" customHeight="1" x14ac:dyDescent="0.25">
      <c r="A38" s="117">
        <v>45107</v>
      </c>
      <c r="B38" s="118">
        <v>946.01</v>
      </c>
      <c r="C38" s="119" t="s">
        <v>291</v>
      </c>
      <c r="D38" s="119" t="s">
        <v>264</v>
      </c>
      <c r="E38" s="120" t="s">
        <v>174</v>
      </c>
      <c r="F38" s="1"/>
    </row>
    <row r="39" spans="1:6" s="2" customFormat="1" x14ac:dyDescent="0.25">
      <c r="A39" s="121"/>
      <c r="B39" s="118"/>
      <c r="C39" s="119"/>
      <c r="D39" s="119"/>
      <c r="E39" s="120"/>
      <c r="F39" s="1"/>
    </row>
    <row r="40" spans="1:6" s="2" customFormat="1" hidden="1" x14ac:dyDescent="0.25">
      <c r="A40" s="104"/>
      <c r="B40" s="105"/>
      <c r="C40" s="106"/>
      <c r="D40" s="106"/>
      <c r="E40" s="107"/>
      <c r="F40" s="1"/>
    </row>
    <row r="41" spans="1:6" ht="19.5" customHeight="1" x14ac:dyDescent="0.25">
      <c r="A41" s="71" t="s">
        <v>124</v>
      </c>
      <c r="B41" s="72">
        <f>SUM(B12:B40)</f>
        <v>20985.03</v>
      </c>
      <c r="C41" s="131" t="str">
        <f>IF(SUBTOTAL(3,B12:B40)=SUBTOTAL(103,B12:B40),'Summary and sign-off'!$A$48,'Summary and sign-off'!$A$49)</f>
        <v>Check - there are no hidden rows with data</v>
      </c>
      <c r="D41" s="153" t="str">
        <f>IF('Summary and sign-off'!F55='Summary and sign-off'!F54,'Summary and sign-off'!A51,'Summary and sign-off'!A50)</f>
        <v>Check - each entry provides sufficient information</v>
      </c>
      <c r="E41" s="153"/>
      <c r="F41" s="17"/>
    </row>
    <row r="42" spans="1:6" ht="10.5" customHeight="1" x14ac:dyDescent="0.25">
      <c r="A42" s="17"/>
      <c r="B42" s="19"/>
      <c r="C42" s="17"/>
      <c r="D42" s="17"/>
      <c r="E42" s="17"/>
      <c r="F42" s="17"/>
    </row>
    <row r="43" spans="1:6" ht="24.75" customHeight="1" x14ac:dyDescent="0.3">
      <c r="A43" s="155" t="s">
        <v>125</v>
      </c>
      <c r="B43" s="155"/>
      <c r="C43" s="155"/>
      <c r="D43" s="155"/>
      <c r="E43" s="155"/>
      <c r="F43" s="29"/>
    </row>
    <row r="44" spans="1:6" ht="32.4" customHeight="1" x14ac:dyDescent="0.25">
      <c r="A44" s="24" t="s">
        <v>119</v>
      </c>
      <c r="B44" s="24" t="s">
        <v>63</v>
      </c>
      <c r="C44" s="24" t="s">
        <v>126</v>
      </c>
      <c r="D44" s="24" t="s">
        <v>122</v>
      </c>
      <c r="E44" s="24" t="s">
        <v>123</v>
      </c>
      <c r="F44" s="30"/>
    </row>
    <row r="45" spans="1:6" s="2" customFormat="1" x14ac:dyDescent="0.25">
      <c r="A45" s="132">
        <v>44806</v>
      </c>
      <c r="B45" s="133">
        <v>78.260869565217391</v>
      </c>
      <c r="C45" s="134" t="s">
        <v>222</v>
      </c>
      <c r="D45" s="134" t="s">
        <v>175</v>
      </c>
      <c r="E45" s="135" t="s">
        <v>176</v>
      </c>
      <c r="F45" s="1"/>
    </row>
    <row r="46" spans="1:6" s="2" customFormat="1" x14ac:dyDescent="0.25">
      <c r="A46" s="132">
        <v>44806</v>
      </c>
      <c r="B46" s="133">
        <v>11.973913043478261</v>
      </c>
      <c r="C46" s="134" t="s">
        <v>222</v>
      </c>
      <c r="D46" s="134" t="s">
        <v>175</v>
      </c>
      <c r="E46" s="135" t="s">
        <v>176</v>
      </c>
      <c r="F46" s="1"/>
    </row>
    <row r="47" spans="1:6" s="2" customFormat="1" x14ac:dyDescent="0.25">
      <c r="A47" s="132">
        <v>44806</v>
      </c>
      <c r="B47" s="133">
        <v>35.217391304347828</v>
      </c>
      <c r="C47" s="134" t="s">
        <v>222</v>
      </c>
      <c r="D47" s="134" t="s">
        <v>175</v>
      </c>
      <c r="E47" s="135" t="s">
        <v>177</v>
      </c>
      <c r="F47" s="1"/>
    </row>
    <row r="48" spans="1:6" s="2" customFormat="1" x14ac:dyDescent="0.25">
      <c r="A48" s="132">
        <v>44823</v>
      </c>
      <c r="B48" s="133">
        <v>78.260869565217391</v>
      </c>
      <c r="C48" s="134" t="s">
        <v>292</v>
      </c>
      <c r="D48" s="134" t="s">
        <v>175</v>
      </c>
      <c r="E48" s="135" t="s">
        <v>176</v>
      </c>
      <c r="F48" s="1"/>
    </row>
    <row r="49" spans="1:6" s="2" customFormat="1" x14ac:dyDescent="0.25">
      <c r="A49" s="132">
        <v>44823</v>
      </c>
      <c r="B49" s="133">
        <v>777.91304347826099</v>
      </c>
      <c r="C49" s="134" t="s">
        <v>292</v>
      </c>
      <c r="D49" s="119" t="s">
        <v>264</v>
      </c>
      <c r="E49" s="135" t="s">
        <v>176</v>
      </c>
      <c r="F49" s="1"/>
    </row>
    <row r="50" spans="1:6" s="2" customFormat="1" x14ac:dyDescent="0.25">
      <c r="A50" s="132">
        <v>44824</v>
      </c>
      <c r="B50" s="133">
        <v>49.713043478260872</v>
      </c>
      <c r="C50" s="134" t="s">
        <v>292</v>
      </c>
      <c r="D50" s="134" t="s">
        <v>175</v>
      </c>
      <c r="E50" s="135" t="s">
        <v>176</v>
      </c>
      <c r="F50" s="1"/>
    </row>
    <row r="51" spans="1:6" s="2" customFormat="1" x14ac:dyDescent="0.25">
      <c r="A51" s="132">
        <v>44824</v>
      </c>
      <c r="B51" s="133">
        <v>35.217391304347828</v>
      </c>
      <c r="C51" s="134" t="s">
        <v>292</v>
      </c>
      <c r="D51" s="134" t="s">
        <v>175</v>
      </c>
      <c r="E51" s="135" t="s">
        <v>177</v>
      </c>
      <c r="F51" s="1"/>
    </row>
    <row r="52" spans="1:6" s="140" customFormat="1" ht="27.75" customHeight="1" x14ac:dyDescent="0.25">
      <c r="A52" s="143">
        <v>44839</v>
      </c>
      <c r="B52" s="142">
        <v>354.95652173913044</v>
      </c>
      <c r="C52" s="119" t="s">
        <v>240</v>
      </c>
      <c r="D52" s="144" t="s">
        <v>264</v>
      </c>
      <c r="E52" s="145" t="s">
        <v>242</v>
      </c>
      <c r="F52" s="139"/>
    </row>
    <row r="53" spans="1:6" s="2" customFormat="1" x14ac:dyDescent="0.25">
      <c r="A53" s="132">
        <v>44851</v>
      </c>
      <c r="B53" s="133">
        <v>530.78260869565224</v>
      </c>
      <c r="C53" s="119" t="s">
        <v>178</v>
      </c>
      <c r="D53" s="134" t="s">
        <v>266</v>
      </c>
      <c r="E53" s="135" t="s">
        <v>187</v>
      </c>
      <c r="F53" s="1"/>
    </row>
    <row r="54" spans="1:6" s="2" customFormat="1" x14ac:dyDescent="0.25">
      <c r="A54" s="132">
        <v>44851</v>
      </c>
      <c r="B54" s="133">
        <v>461.55652173913046</v>
      </c>
      <c r="C54" s="119" t="s">
        <v>178</v>
      </c>
      <c r="D54" s="134" t="s">
        <v>266</v>
      </c>
      <c r="E54" s="135" t="s">
        <v>176</v>
      </c>
      <c r="F54" s="1"/>
    </row>
    <row r="55" spans="1:6" s="2" customFormat="1" x14ac:dyDescent="0.25">
      <c r="A55" s="117">
        <v>44851</v>
      </c>
      <c r="B55" s="118">
        <v>541.40000000000009</v>
      </c>
      <c r="C55" s="119" t="s">
        <v>178</v>
      </c>
      <c r="D55" s="119" t="s">
        <v>267</v>
      </c>
      <c r="E55" s="120" t="s">
        <v>176</v>
      </c>
      <c r="F55" s="1"/>
    </row>
    <row r="56" spans="1:6" s="2" customFormat="1" x14ac:dyDescent="0.25">
      <c r="A56" s="117">
        <v>44851</v>
      </c>
      <c r="B56" s="118">
        <v>20.434782608695652</v>
      </c>
      <c r="C56" s="119" t="s">
        <v>178</v>
      </c>
      <c r="D56" s="119" t="s">
        <v>248</v>
      </c>
      <c r="E56" s="120" t="s">
        <v>176</v>
      </c>
      <c r="F56" s="1"/>
    </row>
    <row r="57" spans="1:6" s="2" customFormat="1" x14ac:dyDescent="0.25">
      <c r="A57" s="117">
        <v>44851</v>
      </c>
      <c r="B57" s="118">
        <v>82.982608695652189</v>
      </c>
      <c r="C57" s="119" t="s">
        <v>178</v>
      </c>
      <c r="D57" s="119" t="s">
        <v>259</v>
      </c>
      <c r="E57" s="120" t="s">
        <v>176</v>
      </c>
      <c r="F57" s="1"/>
    </row>
    <row r="58" spans="1:6" s="2" customFormat="1" x14ac:dyDescent="0.25">
      <c r="A58" s="141" t="s">
        <v>179</v>
      </c>
      <c r="B58" s="118">
        <v>45.365217391304355</v>
      </c>
      <c r="C58" s="119" t="s">
        <v>293</v>
      </c>
      <c r="D58" s="119" t="s">
        <v>294</v>
      </c>
      <c r="E58" s="120" t="s">
        <v>176</v>
      </c>
      <c r="F58" s="1"/>
    </row>
    <row r="59" spans="1:6" s="2" customFormat="1" x14ac:dyDescent="0.25">
      <c r="A59" s="117">
        <v>44854</v>
      </c>
      <c r="B59" s="118">
        <v>10.31304347826087</v>
      </c>
      <c r="C59" s="119" t="s">
        <v>296</v>
      </c>
      <c r="D59" s="134" t="s">
        <v>295</v>
      </c>
      <c r="E59" s="120" t="s">
        <v>176</v>
      </c>
      <c r="F59" s="1"/>
    </row>
    <row r="60" spans="1:6" s="2" customFormat="1" x14ac:dyDescent="0.25">
      <c r="A60" s="117">
        <v>44855</v>
      </c>
      <c r="B60" s="118">
        <v>55.147826086956528</v>
      </c>
      <c r="C60" s="119" t="s">
        <v>297</v>
      </c>
      <c r="D60" s="134" t="s">
        <v>175</v>
      </c>
      <c r="E60" s="120" t="s">
        <v>176</v>
      </c>
      <c r="F60" s="1"/>
    </row>
    <row r="61" spans="1:6" s="2" customFormat="1" x14ac:dyDescent="0.25">
      <c r="A61" s="117">
        <v>44869</v>
      </c>
      <c r="B61" s="118">
        <v>22.886956521739133</v>
      </c>
      <c r="C61" s="119" t="s">
        <v>180</v>
      </c>
      <c r="D61" s="119" t="s">
        <v>260</v>
      </c>
      <c r="E61" s="120" t="s">
        <v>177</v>
      </c>
      <c r="F61" s="1"/>
    </row>
    <row r="62" spans="1:6" s="2" customFormat="1" x14ac:dyDescent="0.25">
      <c r="A62" s="117">
        <v>44874</v>
      </c>
      <c r="B62" s="118">
        <v>537.39130434782612</v>
      </c>
      <c r="C62" s="119" t="s">
        <v>184</v>
      </c>
      <c r="D62" s="119" t="s">
        <v>298</v>
      </c>
      <c r="E62" s="120" t="s">
        <v>176</v>
      </c>
      <c r="F62" s="1"/>
    </row>
    <row r="63" spans="1:6" s="2" customFormat="1" x14ac:dyDescent="0.25">
      <c r="A63" s="117">
        <v>44874</v>
      </c>
      <c r="B63" s="118">
        <v>86.173913043478265</v>
      </c>
      <c r="C63" s="119" t="s">
        <v>190</v>
      </c>
      <c r="D63" s="119" t="s">
        <v>175</v>
      </c>
      <c r="E63" s="120" t="s">
        <v>176</v>
      </c>
      <c r="F63" s="1"/>
    </row>
    <row r="64" spans="1:6" s="2" customFormat="1" x14ac:dyDescent="0.25">
      <c r="A64" s="117">
        <v>44874</v>
      </c>
      <c r="B64" s="118">
        <v>86.08695652173914</v>
      </c>
      <c r="C64" s="119" t="s">
        <v>240</v>
      </c>
      <c r="D64" s="119" t="s">
        <v>266</v>
      </c>
      <c r="E64" s="120" t="s">
        <v>187</v>
      </c>
      <c r="F64" s="1"/>
    </row>
    <row r="65" spans="1:6" s="2" customFormat="1" x14ac:dyDescent="0.25">
      <c r="A65" s="117">
        <v>44875</v>
      </c>
      <c r="B65" s="118">
        <v>18.782608695652176</v>
      </c>
      <c r="C65" s="119" t="s">
        <v>190</v>
      </c>
      <c r="D65" s="119" t="s">
        <v>175</v>
      </c>
      <c r="E65" s="120" t="s">
        <v>176</v>
      </c>
      <c r="F65" s="1"/>
    </row>
    <row r="66" spans="1:6" s="2" customFormat="1" x14ac:dyDescent="0.25">
      <c r="A66" s="117">
        <v>44876</v>
      </c>
      <c r="B66" s="118">
        <v>39.913043478260875</v>
      </c>
      <c r="C66" s="119" t="s">
        <v>190</v>
      </c>
      <c r="D66" s="119" t="s">
        <v>247</v>
      </c>
      <c r="E66" s="120" t="s">
        <v>176</v>
      </c>
      <c r="F66" s="1"/>
    </row>
    <row r="67" spans="1:6" s="2" customFormat="1" x14ac:dyDescent="0.25">
      <c r="A67" s="117">
        <v>44876</v>
      </c>
      <c r="B67" s="118">
        <v>82.608695652173921</v>
      </c>
      <c r="C67" s="119" t="s">
        <v>299</v>
      </c>
      <c r="D67" s="119" t="s">
        <v>175</v>
      </c>
      <c r="E67" s="120" t="s">
        <v>176</v>
      </c>
      <c r="F67" s="1"/>
    </row>
    <row r="68" spans="1:6" s="2" customFormat="1" x14ac:dyDescent="0.25">
      <c r="A68" s="117">
        <v>44876</v>
      </c>
      <c r="B68" s="118">
        <v>461.55652173913046</v>
      </c>
      <c r="C68" s="119" t="s">
        <v>190</v>
      </c>
      <c r="D68" s="134" t="s">
        <v>266</v>
      </c>
      <c r="E68" s="120" t="s">
        <v>182</v>
      </c>
      <c r="F68" s="1"/>
    </row>
    <row r="69" spans="1:6" s="2" customFormat="1" x14ac:dyDescent="0.25">
      <c r="A69" s="117">
        <v>44880</v>
      </c>
      <c r="B69" s="118">
        <v>259.95652173913044</v>
      </c>
      <c r="C69" s="119" t="s">
        <v>244</v>
      </c>
      <c r="D69" s="134" t="s">
        <v>266</v>
      </c>
      <c r="E69" s="120" t="s">
        <v>181</v>
      </c>
      <c r="F69" s="1"/>
    </row>
    <row r="70" spans="1:6" s="2" customFormat="1" x14ac:dyDescent="0.25">
      <c r="A70" s="117">
        <v>44880</v>
      </c>
      <c r="B70" s="118">
        <v>29.913043478260871</v>
      </c>
      <c r="C70" s="119" t="s">
        <v>191</v>
      </c>
      <c r="D70" s="119" t="s">
        <v>175</v>
      </c>
      <c r="E70" s="120" t="s">
        <v>186</v>
      </c>
      <c r="F70" s="1"/>
    </row>
    <row r="71" spans="1:6" s="2" customFormat="1" x14ac:dyDescent="0.25">
      <c r="A71" s="117">
        <v>44881</v>
      </c>
      <c r="B71" s="118">
        <v>29.565217391304351</v>
      </c>
      <c r="C71" s="119" t="s">
        <v>192</v>
      </c>
      <c r="D71" s="119" t="s">
        <v>175</v>
      </c>
      <c r="E71" s="120" t="s">
        <v>186</v>
      </c>
      <c r="F71" s="1"/>
    </row>
    <row r="72" spans="1:6" s="2" customFormat="1" x14ac:dyDescent="0.25">
      <c r="A72" s="117">
        <v>44881</v>
      </c>
      <c r="B72" s="118">
        <v>87.582608695652183</v>
      </c>
      <c r="C72" s="119" t="s">
        <v>184</v>
      </c>
      <c r="D72" s="119" t="s">
        <v>175</v>
      </c>
      <c r="E72" s="120" t="s">
        <v>176</v>
      </c>
      <c r="F72" s="1"/>
    </row>
    <row r="73" spans="1:6" s="2" customFormat="1" x14ac:dyDescent="0.25">
      <c r="A73" s="117">
        <v>44881</v>
      </c>
      <c r="B73" s="118">
        <v>299.17391304347831</v>
      </c>
      <c r="C73" s="119" t="s">
        <v>243</v>
      </c>
      <c r="D73" s="119" t="s">
        <v>268</v>
      </c>
      <c r="E73" s="120" t="s">
        <v>176</v>
      </c>
      <c r="F73" s="1"/>
    </row>
    <row r="74" spans="1:6" s="2" customFormat="1" x14ac:dyDescent="0.25">
      <c r="A74" s="117">
        <v>44882</v>
      </c>
      <c r="B74" s="118">
        <v>84.469565217391306</v>
      </c>
      <c r="C74" s="119" t="s">
        <v>194</v>
      </c>
      <c r="D74" s="119" t="s">
        <v>175</v>
      </c>
      <c r="E74" s="120" t="s">
        <v>176</v>
      </c>
      <c r="F74" s="1"/>
    </row>
    <row r="75" spans="1:6" s="2" customFormat="1" x14ac:dyDescent="0.25">
      <c r="A75" s="117">
        <v>44882</v>
      </c>
      <c r="B75" s="118">
        <v>21.739130434782609</v>
      </c>
      <c r="C75" s="119" t="s">
        <v>300</v>
      </c>
      <c r="D75" s="119" t="s">
        <v>189</v>
      </c>
      <c r="E75" s="120" t="s">
        <v>176</v>
      </c>
      <c r="F75" s="1"/>
    </row>
    <row r="76" spans="1:6" s="2" customFormat="1" x14ac:dyDescent="0.25">
      <c r="A76" s="117">
        <v>44883</v>
      </c>
      <c r="B76" s="118">
        <v>591.60869565217399</v>
      </c>
      <c r="C76" s="119" t="s">
        <v>184</v>
      </c>
      <c r="D76" s="119" t="s">
        <v>264</v>
      </c>
      <c r="E76" s="120" t="s">
        <v>182</v>
      </c>
      <c r="F76" s="1"/>
    </row>
    <row r="77" spans="1:6" s="2" customFormat="1" x14ac:dyDescent="0.25">
      <c r="A77" s="117">
        <v>44887</v>
      </c>
      <c r="B77" s="118">
        <v>906.23478260869581</v>
      </c>
      <c r="C77" s="119" t="s">
        <v>184</v>
      </c>
      <c r="D77" s="119" t="s">
        <v>185</v>
      </c>
      <c r="E77" s="120" t="s">
        <v>176</v>
      </c>
      <c r="F77" s="1"/>
    </row>
    <row r="78" spans="1:6" s="2" customFormat="1" x14ac:dyDescent="0.25">
      <c r="A78" s="117">
        <v>44887</v>
      </c>
      <c r="B78" s="118">
        <v>86.08695652173914</v>
      </c>
      <c r="C78" s="119" t="s">
        <v>239</v>
      </c>
      <c r="D78" s="119" t="s">
        <v>266</v>
      </c>
      <c r="E78" s="120" t="s">
        <v>187</v>
      </c>
      <c r="F78" s="1"/>
    </row>
    <row r="79" spans="1:6" s="2" customFormat="1" x14ac:dyDescent="0.25">
      <c r="A79" s="117">
        <v>44887</v>
      </c>
      <c r="B79" s="118">
        <v>87.139130434782615</v>
      </c>
      <c r="C79" s="119" t="s">
        <v>195</v>
      </c>
      <c r="D79" s="119" t="s">
        <v>175</v>
      </c>
      <c r="E79" s="120" t="s">
        <v>176</v>
      </c>
      <c r="F79" s="1"/>
    </row>
    <row r="80" spans="1:6" s="2" customFormat="1" x14ac:dyDescent="0.25">
      <c r="A80" s="117">
        <v>44889</v>
      </c>
      <c r="B80" s="118">
        <v>60.869565217391312</v>
      </c>
      <c r="C80" s="119" t="s">
        <v>239</v>
      </c>
      <c r="D80" s="119" t="s">
        <v>246</v>
      </c>
      <c r="E80" s="120" t="s">
        <v>176</v>
      </c>
      <c r="F80" s="1"/>
    </row>
    <row r="81" spans="1:6" s="2" customFormat="1" x14ac:dyDescent="0.25">
      <c r="A81" s="117">
        <v>44890</v>
      </c>
      <c r="B81" s="118">
        <v>567.40869565217395</v>
      </c>
      <c r="C81" s="119" t="s">
        <v>239</v>
      </c>
      <c r="D81" s="134" t="s">
        <v>266</v>
      </c>
      <c r="E81" s="120" t="s">
        <v>182</v>
      </c>
      <c r="F81" s="1"/>
    </row>
    <row r="82" spans="1:6" s="2" customFormat="1" x14ac:dyDescent="0.25">
      <c r="A82" s="117">
        <v>44895</v>
      </c>
      <c r="B82" s="118">
        <v>157.42608695652174</v>
      </c>
      <c r="C82" s="119" t="s">
        <v>184</v>
      </c>
      <c r="D82" s="134" t="s">
        <v>266</v>
      </c>
      <c r="E82" s="120" t="s">
        <v>182</v>
      </c>
      <c r="F82" s="1"/>
    </row>
    <row r="83" spans="1:6" s="2" customFormat="1" x14ac:dyDescent="0.25">
      <c r="A83" s="117">
        <v>44895</v>
      </c>
      <c r="B83" s="118">
        <v>84.469565217391306</v>
      </c>
      <c r="C83" s="119" t="s">
        <v>301</v>
      </c>
      <c r="D83" s="119" t="s">
        <v>175</v>
      </c>
      <c r="E83" s="120" t="s">
        <v>176</v>
      </c>
      <c r="F83" s="1"/>
    </row>
    <row r="84" spans="1:6" s="2" customFormat="1" x14ac:dyDescent="0.25">
      <c r="A84" s="117">
        <v>44895</v>
      </c>
      <c r="B84" s="118">
        <v>87.139130434782615</v>
      </c>
      <c r="C84" s="119" t="s">
        <v>196</v>
      </c>
      <c r="D84" s="119" t="s">
        <v>175</v>
      </c>
      <c r="E84" s="120" t="s">
        <v>176</v>
      </c>
      <c r="F84" s="1"/>
    </row>
    <row r="85" spans="1:6" s="2" customFormat="1" x14ac:dyDescent="0.25">
      <c r="A85" s="117">
        <v>44895</v>
      </c>
      <c r="B85" s="118">
        <v>41.739130434782609</v>
      </c>
      <c r="C85" s="119" t="s">
        <v>184</v>
      </c>
      <c r="D85" s="119" t="s">
        <v>249</v>
      </c>
      <c r="E85" s="120" t="s">
        <v>176</v>
      </c>
      <c r="F85" s="1"/>
    </row>
    <row r="86" spans="1:6" s="2" customFormat="1" x14ac:dyDescent="0.25">
      <c r="A86" s="117">
        <v>44900</v>
      </c>
      <c r="B86" s="118">
        <v>106.08695652173914</v>
      </c>
      <c r="C86" s="119" t="s">
        <v>241</v>
      </c>
      <c r="D86" s="134" t="s">
        <v>266</v>
      </c>
      <c r="E86" s="120" t="s">
        <v>188</v>
      </c>
      <c r="F86" s="1"/>
    </row>
    <row r="87" spans="1:6" s="2" customFormat="1" ht="26.4" x14ac:dyDescent="0.25">
      <c r="A87" s="117">
        <v>44900</v>
      </c>
      <c r="B87" s="118">
        <v>363.25217391304352</v>
      </c>
      <c r="C87" s="119" t="s">
        <v>241</v>
      </c>
      <c r="D87" s="134" t="s">
        <v>266</v>
      </c>
      <c r="E87" s="120" t="s">
        <v>183</v>
      </c>
      <c r="F87" s="1"/>
    </row>
    <row r="88" spans="1:6" s="2" customFormat="1" x14ac:dyDescent="0.25">
      <c r="A88" s="117">
        <v>44900</v>
      </c>
      <c r="B88" s="118">
        <v>87.139130434782615</v>
      </c>
      <c r="C88" s="119" t="s">
        <v>241</v>
      </c>
      <c r="D88" s="119" t="s">
        <v>175</v>
      </c>
      <c r="E88" s="120" t="s">
        <v>176</v>
      </c>
      <c r="F88" s="1"/>
    </row>
    <row r="89" spans="1:6" s="2" customFormat="1" x14ac:dyDescent="0.25">
      <c r="A89" s="117">
        <v>44901</v>
      </c>
      <c r="B89" s="118">
        <v>80.026086956521752</v>
      </c>
      <c r="C89" s="119" t="s">
        <v>241</v>
      </c>
      <c r="D89" s="119" t="s">
        <v>175</v>
      </c>
      <c r="E89" s="120" t="s">
        <v>176</v>
      </c>
      <c r="F89" s="1"/>
    </row>
    <row r="90" spans="1:6" s="2" customFormat="1" x14ac:dyDescent="0.25">
      <c r="A90" s="117">
        <v>44901</v>
      </c>
      <c r="B90" s="118">
        <v>38.139130434782608</v>
      </c>
      <c r="C90" s="119" t="s">
        <v>241</v>
      </c>
      <c r="D90" s="119" t="s">
        <v>250</v>
      </c>
      <c r="E90" s="120" t="s">
        <v>176</v>
      </c>
      <c r="F90" s="1"/>
    </row>
    <row r="91" spans="1:6" s="2" customFormat="1" x14ac:dyDescent="0.25">
      <c r="A91" s="117">
        <v>44901</v>
      </c>
      <c r="B91" s="118">
        <v>257.47826086956525</v>
      </c>
      <c r="C91" s="119" t="s">
        <v>241</v>
      </c>
      <c r="D91" s="119" t="s">
        <v>198</v>
      </c>
      <c r="E91" s="120" t="s">
        <v>176</v>
      </c>
      <c r="F91" s="1"/>
    </row>
    <row r="92" spans="1:6" s="2" customFormat="1" x14ac:dyDescent="0.25">
      <c r="A92" s="117">
        <v>44964</v>
      </c>
      <c r="B92" s="118">
        <v>229.55652173913046</v>
      </c>
      <c r="C92" s="119" t="s">
        <v>208</v>
      </c>
      <c r="D92" s="119" t="s">
        <v>204</v>
      </c>
      <c r="E92" s="120" t="s">
        <v>176</v>
      </c>
      <c r="F92" s="1"/>
    </row>
    <row r="93" spans="1:6" s="2" customFormat="1" x14ac:dyDescent="0.25">
      <c r="A93" s="117">
        <v>44966</v>
      </c>
      <c r="B93" s="118">
        <v>8.2608695652173925</v>
      </c>
      <c r="C93" s="119" t="s">
        <v>208</v>
      </c>
      <c r="D93" s="119" t="s">
        <v>199</v>
      </c>
      <c r="E93" s="120" t="s">
        <v>177</v>
      </c>
      <c r="F93" s="1"/>
    </row>
    <row r="94" spans="1:6" s="2" customFormat="1" x14ac:dyDescent="0.25">
      <c r="A94" s="117">
        <v>44967</v>
      </c>
      <c r="B94" s="118">
        <v>192.34782608695653</v>
      </c>
      <c r="C94" s="119" t="s">
        <v>208</v>
      </c>
      <c r="D94" s="134" t="s">
        <v>264</v>
      </c>
      <c r="E94" s="120" t="s">
        <v>207</v>
      </c>
      <c r="F94" s="1"/>
    </row>
    <row r="95" spans="1:6" s="2" customFormat="1" x14ac:dyDescent="0.25">
      <c r="A95" s="117">
        <v>44967</v>
      </c>
      <c r="B95" s="118">
        <v>26.739130434782609</v>
      </c>
      <c r="C95" s="119" t="s">
        <v>200</v>
      </c>
      <c r="D95" s="119" t="s">
        <v>175</v>
      </c>
      <c r="E95" s="120" t="s">
        <v>176</v>
      </c>
      <c r="F95" s="1"/>
    </row>
    <row r="96" spans="1:6" s="2" customFormat="1" x14ac:dyDescent="0.25">
      <c r="A96" s="117">
        <v>44968</v>
      </c>
      <c r="B96" s="118">
        <v>26.086956521739133</v>
      </c>
      <c r="C96" s="119" t="s">
        <v>302</v>
      </c>
      <c r="D96" s="119" t="s">
        <v>201</v>
      </c>
      <c r="E96" s="120" t="s">
        <v>176</v>
      </c>
      <c r="F96" s="1"/>
    </row>
    <row r="97" spans="1:6" s="2" customFormat="1" x14ac:dyDescent="0.25">
      <c r="A97" s="132">
        <v>44977</v>
      </c>
      <c r="B97" s="133">
        <v>38.869565217391312</v>
      </c>
      <c r="C97" s="134" t="s">
        <v>282</v>
      </c>
      <c r="D97" s="134" t="s">
        <v>203</v>
      </c>
      <c r="E97" s="135" t="s">
        <v>177</v>
      </c>
      <c r="F97" s="1"/>
    </row>
    <row r="98" spans="1:6" s="2" customFormat="1" x14ac:dyDescent="0.25">
      <c r="A98" s="137">
        <v>44979</v>
      </c>
      <c r="B98" s="138">
        <v>366.26086956521743</v>
      </c>
      <c r="C98" s="136" t="s">
        <v>238</v>
      </c>
      <c r="D98" s="134" t="s">
        <v>264</v>
      </c>
      <c r="E98" s="136" t="s">
        <v>205</v>
      </c>
      <c r="F98" s="1"/>
    </row>
    <row r="99" spans="1:6" s="2" customFormat="1" x14ac:dyDescent="0.25">
      <c r="A99" s="117">
        <v>45007</v>
      </c>
      <c r="B99" s="118">
        <v>375.82608695652175</v>
      </c>
      <c r="C99" s="119" t="s">
        <v>261</v>
      </c>
      <c r="D99" s="134" t="s">
        <v>264</v>
      </c>
      <c r="E99" s="120" t="s">
        <v>209</v>
      </c>
      <c r="F99" s="1"/>
    </row>
    <row r="100" spans="1:6" s="2" customFormat="1" ht="26.4" x14ac:dyDescent="0.25">
      <c r="A100" s="117">
        <v>45009</v>
      </c>
      <c r="B100" s="118">
        <v>333.21739130434781</v>
      </c>
      <c r="C100" s="119" t="s">
        <v>237</v>
      </c>
      <c r="D100" s="134" t="s">
        <v>264</v>
      </c>
      <c r="E100" s="120" t="s">
        <v>205</v>
      </c>
      <c r="F100" s="1"/>
    </row>
    <row r="101" spans="1:6" s="2" customFormat="1" x14ac:dyDescent="0.25">
      <c r="A101" s="117">
        <v>45015</v>
      </c>
      <c r="B101" s="118">
        <v>39.304347826086961</v>
      </c>
      <c r="C101" s="119" t="s">
        <v>211</v>
      </c>
      <c r="D101" s="119" t="s">
        <v>175</v>
      </c>
      <c r="E101" s="120" t="s">
        <v>177</v>
      </c>
      <c r="F101" s="1"/>
    </row>
    <row r="102" spans="1:6" s="2" customFormat="1" x14ac:dyDescent="0.25">
      <c r="A102" s="117">
        <v>45015</v>
      </c>
      <c r="B102" s="118">
        <v>97.521739130434796</v>
      </c>
      <c r="C102" s="119" t="s">
        <v>211</v>
      </c>
      <c r="D102" s="119" t="s">
        <v>175</v>
      </c>
      <c r="E102" s="120" t="s">
        <v>176</v>
      </c>
      <c r="F102" s="1"/>
    </row>
    <row r="103" spans="1:6" s="2" customFormat="1" x14ac:dyDescent="0.25">
      <c r="A103" s="117">
        <v>45016</v>
      </c>
      <c r="B103" s="118">
        <v>504.67826086956524</v>
      </c>
      <c r="C103" s="119" t="s">
        <v>262</v>
      </c>
      <c r="D103" s="119" t="s">
        <v>210</v>
      </c>
      <c r="E103" s="120" t="s">
        <v>176</v>
      </c>
      <c r="F103" s="1"/>
    </row>
    <row r="104" spans="1:6" s="2" customFormat="1" x14ac:dyDescent="0.25">
      <c r="A104" s="117">
        <v>45016</v>
      </c>
      <c r="B104" s="118">
        <v>79.391304347826093</v>
      </c>
      <c r="C104" s="119" t="s">
        <v>262</v>
      </c>
      <c r="D104" s="119" t="s">
        <v>175</v>
      </c>
      <c r="E104" s="120" t="s">
        <v>176</v>
      </c>
      <c r="F104" s="1"/>
    </row>
    <row r="105" spans="1:6" s="2" customFormat="1" ht="30" customHeight="1" x14ac:dyDescent="0.25">
      <c r="A105" s="117">
        <v>45016</v>
      </c>
      <c r="B105" s="118">
        <v>280.17391304347825</v>
      </c>
      <c r="C105" s="119" t="s">
        <v>262</v>
      </c>
      <c r="D105" s="134" t="s">
        <v>266</v>
      </c>
      <c r="E105" s="120" t="s">
        <v>206</v>
      </c>
      <c r="F105" s="1"/>
    </row>
    <row r="106" spans="1:6" s="2" customFormat="1" x14ac:dyDescent="0.25">
      <c r="A106" s="117">
        <v>45016</v>
      </c>
      <c r="B106" s="118">
        <v>136.69565217391303</v>
      </c>
      <c r="C106" s="119" t="s">
        <v>262</v>
      </c>
      <c r="D106" s="134" t="s">
        <v>266</v>
      </c>
      <c r="E106" s="120" t="s">
        <v>182</v>
      </c>
      <c r="F106" s="1"/>
    </row>
    <row r="107" spans="1:6" s="2" customFormat="1" x14ac:dyDescent="0.25">
      <c r="A107" s="117">
        <v>45019</v>
      </c>
      <c r="B107" s="118">
        <v>241.73913043478262</v>
      </c>
      <c r="C107" s="119" t="s">
        <v>211</v>
      </c>
      <c r="D107" s="119" t="s">
        <v>198</v>
      </c>
      <c r="E107" s="120" t="s">
        <v>176</v>
      </c>
      <c r="F107" s="1"/>
    </row>
    <row r="108" spans="1:6" s="2" customFormat="1" x14ac:dyDescent="0.25">
      <c r="A108" s="117">
        <v>45027</v>
      </c>
      <c r="B108" s="118">
        <v>766.43478260869574</v>
      </c>
      <c r="C108" s="119" t="s">
        <v>211</v>
      </c>
      <c r="D108" s="134" t="s">
        <v>264</v>
      </c>
      <c r="E108" s="120" t="s">
        <v>187</v>
      </c>
      <c r="F108" s="1"/>
    </row>
    <row r="109" spans="1:6" s="2" customFormat="1" x14ac:dyDescent="0.25">
      <c r="A109" s="117">
        <v>45027</v>
      </c>
      <c r="B109" s="118">
        <v>194.08695652173913</v>
      </c>
      <c r="C109" s="119" t="s">
        <v>211</v>
      </c>
      <c r="D109" s="119" t="s">
        <v>217</v>
      </c>
      <c r="E109" s="120" t="s">
        <v>176</v>
      </c>
      <c r="F109" s="1"/>
    </row>
    <row r="110" spans="1:6" s="2" customFormat="1" x14ac:dyDescent="0.25">
      <c r="A110" s="117">
        <v>45027</v>
      </c>
      <c r="B110" s="118">
        <v>88.408695652173918</v>
      </c>
      <c r="C110" s="119" t="s">
        <v>211</v>
      </c>
      <c r="D110" s="119" t="s">
        <v>175</v>
      </c>
      <c r="E110" s="120" t="s">
        <v>176</v>
      </c>
      <c r="F110" s="1"/>
    </row>
    <row r="111" spans="1:6" s="2" customFormat="1" x14ac:dyDescent="0.25">
      <c r="A111" s="117">
        <v>45028</v>
      </c>
      <c r="B111" s="118">
        <v>11.739130434782609</v>
      </c>
      <c r="C111" s="119" t="s">
        <v>211</v>
      </c>
      <c r="D111" s="119" t="s">
        <v>269</v>
      </c>
      <c r="E111" s="120" t="s">
        <v>176</v>
      </c>
      <c r="F111" s="1"/>
    </row>
    <row r="112" spans="1:6" s="2" customFormat="1" x14ac:dyDescent="0.25">
      <c r="A112" s="117">
        <v>45028</v>
      </c>
      <c r="B112" s="118">
        <v>18.260869565217394</v>
      </c>
      <c r="C112" s="119" t="s">
        <v>211</v>
      </c>
      <c r="D112" s="119" t="s">
        <v>269</v>
      </c>
      <c r="E112" s="120" t="s">
        <v>176</v>
      </c>
      <c r="F112" s="1"/>
    </row>
    <row r="113" spans="1:6" s="2" customFormat="1" x14ac:dyDescent="0.25">
      <c r="A113" s="117">
        <v>45028</v>
      </c>
      <c r="B113" s="118">
        <v>93.773913043478274</v>
      </c>
      <c r="C113" s="119" t="s">
        <v>211</v>
      </c>
      <c r="D113" s="119" t="s">
        <v>175</v>
      </c>
      <c r="E113" s="120" t="s">
        <v>176</v>
      </c>
      <c r="F113" s="1"/>
    </row>
    <row r="114" spans="1:6" s="2" customFormat="1" x14ac:dyDescent="0.25">
      <c r="A114" s="117">
        <v>45028</v>
      </c>
      <c r="B114" s="118">
        <v>87.165217391304353</v>
      </c>
      <c r="C114" s="119" t="s">
        <v>211</v>
      </c>
      <c r="D114" s="119" t="s">
        <v>175</v>
      </c>
      <c r="E114" s="120" t="s">
        <v>177</v>
      </c>
      <c r="F114" s="1"/>
    </row>
    <row r="115" spans="1:6" s="2" customFormat="1" ht="12.6" customHeight="1" x14ac:dyDescent="0.25">
      <c r="A115" s="141" t="s">
        <v>212</v>
      </c>
      <c r="B115" s="118">
        <v>1143.1304347826087</v>
      </c>
      <c r="C115" s="119" t="s">
        <v>221</v>
      </c>
      <c r="D115" s="134" t="s">
        <v>264</v>
      </c>
      <c r="E115" s="120" t="s">
        <v>213</v>
      </c>
      <c r="F115" s="1"/>
    </row>
    <row r="116" spans="1:6" s="2" customFormat="1" x14ac:dyDescent="0.25">
      <c r="A116" s="117">
        <v>45034</v>
      </c>
      <c r="B116" s="118">
        <v>255.6521739130435</v>
      </c>
      <c r="C116" s="119" t="s">
        <v>221</v>
      </c>
      <c r="D116" s="119" t="s">
        <v>218</v>
      </c>
      <c r="E116" s="120" t="s">
        <v>176</v>
      </c>
      <c r="F116" s="1"/>
    </row>
    <row r="117" spans="1:6" s="2" customFormat="1" x14ac:dyDescent="0.25">
      <c r="A117" s="117">
        <v>45034</v>
      </c>
      <c r="B117" s="118">
        <v>16.695652173913043</v>
      </c>
      <c r="C117" s="119" t="s">
        <v>221</v>
      </c>
      <c r="D117" s="119" t="s">
        <v>175</v>
      </c>
      <c r="E117" s="120" t="s">
        <v>176</v>
      </c>
      <c r="F117" s="1"/>
    </row>
    <row r="118" spans="1:6" s="2" customFormat="1" x14ac:dyDescent="0.25">
      <c r="A118" s="117">
        <v>45034</v>
      </c>
      <c r="B118" s="118">
        <v>95.200000000000017</v>
      </c>
      <c r="C118" s="119" t="s">
        <v>221</v>
      </c>
      <c r="D118" s="119" t="s">
        <v>175</v>
      </c>
      <c r="E118" s="120" t="s">
        <v>176</v>
      </c>
      <c r="F118" s="1"/>
    </row>
    <row r="119" spans="1:6" s="2" customFormat="1" ht="31.5" customHeight="1" x14ac:dyDescent="0.25">
      <c r="A119" s="117" t="s">
        <v>214</v>
      </c>
      <c r="B119" s="118">
        <v>462.08695652173913</v>
      </c>
      <c r="C119" s="119" t="s">
        <v>254</v>
      </c>
      <c r="D119" s="134" t="s">
        <v>264</v>
      </c>
      <c r="E119" s="120" t="s">
        <v>215</v>
      </c>
      <c r="F119" s="1"/>
    </row>
    <row r="120" spans="1:6" s="2" customFormat="1" x14ac:dyDescent="0.25">
      <c r="A120" s="117" t="s">
        <v>216</v>
      </c>
      <c r="B120" s="118">
        <v>652.52173913043487</v>
      </c>
      <c r="C120" s="119" t="s">
        <v>236</v>
      </c>
      <c r="D120" s="134" t="s">
        <v>264</v>
      </c>
      <c r="E120" s="120" t="s">
        <v>187</v>
      </c>
      <c r="F120" s="1"/>
    </row>
    <row r="121" spans="1:6" s="2" customFormat="1" x14ac:dyDescent="0.25">
      <c r="A121" s="117">
        <v>45049</v>
      </c>
      <c r="B121" s="118">
        <v>97.791304347826085</v>
      </c>
      <c r="C121" s="119" t="s">
        <v>219</v>
      </c>
      <c r="D121" s="119" t="s">
        <v>175</v>
      </c>
      <c r="E121" s="120" t="s">
        <v>176</v>
      </c>
      <c r="F121" s="1"/>
    </row>
    <row r="122" spans="1:6" s="2" customFormat="1" x14ac:dyDescent="0.25">
      <c r="A122" s="117" t="s">
        <v>233</v>
      </c>
      <c r="B122" s="118">
        <v>766.43478260869574</v>
      </c>
      <c r="C122" s="119" t="s">
        <v>234</v>
      </c>
      <c r="D122" s="119" t="s">
        <v>266</v>
      </c>
      <c r="E122" s="120" t="s">
        <v>176</v>
      </c>
      <c r="F122" s="1"/>
    </row>
    <row r="123" spans="1:6" s="2" customFormat="1" ht="24.9" customHeight="1" x14ac:dyDescent="0.25">
      <c r="A123" s="117">
        <v>45107</v>
      </c>
      <c r="B123" s="118">
        <v>679.47826086956525</v>
      </c>
      <c r="C123" s="119" t="s">
        <v>235</v>
      </c>
      <c r="D123" s="119" t="s">
        <v>266</v>
      </c>
      <c r="E123" s="120" t="s">
        <v>307</v>
      </c>
      <c r="F123" s="1"/>
    </row>
    <row r="124" spans="1:6" s="2" customFormat="1" ht="26.25" customHeight="1" x14ac:dyDescent="0.25">
      <c r="A124" s="117">
        <v>45107</v>
      </c>
      <c r="B124" s="118">
        <v>217.56521739130434</v>
      </c>
      <c r="C124" s="119" t="s">
        <v>303</v>
      </c>
      <c r="D124" s="119" t="s">
        <v>266</v>
      </c>
      <c r="E124" s="120" t="s">
        <v>205</v>
      </c>
      <c r="F124" s="1"/>
    </row>
    <row r="125" spans="1:6" s="2" customFormat="1" hidden="1" x14ac:dyDescent="0.25">
      <c r="A125" s="108"/>
      <c r="B125" s="109"/>
      <c r="C125" s="110"/>
      <c r="D125" s="110"/>
      <c r="E125" s="111"/>
      <c r="F125" s="1"/>
    </row>
    <row r="126" spans="1:6" ht="19.5" customHeight="1" x14ac:dyDescent="0.25">
      <c r="A126" s="71" t="s">
        <v>127</v>
      </c>
      <c r="B126" s="72">
        <f>SUM(B45:B125)</f>
        <v>17542.634782608697</v>
      </c>
      <c r="C126" s="131" t="str">
        <f>IF(SUBTOTAL(3,B45:B125)=SUBTOTAL(103,B45:B125),'Summary and sign-off'!$A$48,'Summary and sign-off'!$A$49)</f>
        <v>Check - there are no hidden rows with data</v>
      </c>
      <c r="D126" s="153" t="str">
        <f>IF('Summary and sign-off'!F56='Summary and sign-off'!F54,'Summary and sign-off'!A51,'Summary and sign-off'!A50)</f>
        <v>Check - each entry provides sufficient information</v>
      </c>
      <c r="E126" s="153"/>
      <c r="F126" s="17"/>
    </row>
    <row r="127" spans="1:6" ht="10.5" customHeight="1" x14ac:dyDescent="0.25">
      <c r="A127" s="17"/>
      <c r="B127" s="19"/>
      <c r="C127" s="17"/>
      <c r="D127" s="17"/>
      <c r="E127" s="17"/>
      <c r="F127" s="17"/>
    </row>
    <row r="128" spans="1:6" ht="24.75" customHeight="1" x14ac:dyDescent="0.25">
      <c r="A128" s="155" t="s">
        <v>128</v>
      </c>
      <c r="B128" s="155"/>
      <c r="C128" s="155"/>
      <c r="D128" s="155"/>
      <c r="E128" s="155"/>
      <c r="F128" s="17"/>
    </row>
    <row r="129" spans="1:6" ht="27" customHeight="1" x14ac:dyDescent="0.25">
      <c r="A129" s="24" t="s">
        <v>119</v>
      </c>
      <c r="B129" s="24" t="s">
        <v>63</v>
      </c>
      <c r="C129" s="24" t="s">
        <v>129</v>
      </c>
      <c r="D129" s="24" t="s">
        <v>130</v>
      </c>
      <c r="E129" s="24" t="s">
        <v>123</v>
      </c>
      <c r="F129" s="28"/>
    </row>
    <row r="130" spans="1:6" s="2" customFormat="1" x14ac:dyDescent="0.25">
      <c r="A130" s="117">
        <v>45072</v>
      </c>
      <c r="B130" s="118">
        <v>16.869565217391305</v>
      </c>
      <c r="C130" s="119" t="s">
        <v>231</v>
      </c>
      <c r="D130" s="119" t="s">
        <v>232</v>
      </c>
      <c r="E130" s="120" t="s">
        <v>177</v>
      </c>
      <c r="F130" s="1"/>
    </row>
    <row r="131" spans="1:6" s="2" customFormat="1" x14ac:dyDescent="0.25">
      <c r="A131" s="117"/>
      <c r="B131" s="118"/>
      <c r="C131" s="119"/>
      <c r="D131" s="119"/>
      <c r="E131" s="120"/>
      <c r="F131" s="1"/>
    </row>
    <row r="132" spans="1:6" s="2" customFormat="1" hidden="1" x14ac:dyDescent="0.25">
      <c r="A132" s="94"/>
      <c r="B132" s="95"/>
      <c r="C132" s="96"/>
      <c r="D132" s="96"/>
      <c r="E132" s="97"/>
      <c r="F132" s="1"/>
    </row>
    <row r="133" spans="1:6" ht="19.5" customHeight="1" x14ac:dyDescent="0.25">
      <c r="A133" s="71" t="s">
        <v>131</v>
      </c>
      <c r="B133" s="72">
        <f>SUM(B130:B132)</f>
        <v>16.869565217391305</v>
      </c>
      <c r="C133" s="131" t="str">
        <f>IF(SUBTOTAL(3,B130:B132)=SUBTOTAL(103,B130:B132),'Summary and sign-off'!$A$48,'Summary and sign-off'!$A$49)</f>
        <v>Check - there are no hidden rows with data</v>
      </c>
      <c r="D133" s="153" t="str">
        <f>IF('Summary and sign-off'!F57='Summary and sign-off'!F54,'Summary and sign-off'!A51,'Summary and sign-off'!A50)</f>
        <v>Check - each entry provides sufficient information</v>
      </c>
      <c r="E133" s="153"/>
      <c r="F133" s="17"/>
    </row>
    <row r="134" spans="1:6" ht="10.5" customHeight="1" x14ac:dyDescent="0.25">
      <c r="A134" s="17"/>
      <c r="B134" s="57"/>
      <c r="C134" s="19"/>
      <c r="D134" s="17"/>
      <c r="E134" s="17"/>
      <c r="F134" s="17"/>
    </row>
    <row r="135" spans="1:6" ht="34.5" customHeight="1" x14ac:dyDescent="0.25">
      <c r="A135" s="31" t="s">
        <v>132</v>
      </c>
      <c r="B135" s="58">
        <f>B41+B126+B133</f>
        <v>38544.534347826091</v>
      </c>
      <c r="C135" s="32"/>
      <c r="D135" s="32"/>
      <c r="E135" s="32"/>
      <c r="F135" s="17"/>
    </row>
    <row r="136" spans="1:6" x14ac:dyDescent="0.25">
      <c r="A136" s="17"/>
      <c r="B136" s="19"/>
      <c r="C136" s="17"/>
      <c r="D136" s="17"/>
      <c r="E136" s="17"/>
      <c r="F136" s="17"/>
    </row>
    <row r="137" spans="1:6" x14ac:dyDescent="0.25">
      <c r="A137" s="18" t="s">
        <v>74</v>
      </c>
      <c r="B137" s="19"/>
      <c r="C137" s="17"/>
      <c r="D137" s="17"/>
      <c r="E137" s="17"/>
      <c r="F137" s="17"/>
    </row>
    <row r="138" spans="1:6" ht="12.6" customHeight="1" x14ac:dyDescent="0.25">
      <c r="A138" s="20" t="s">
        <v>133</v>
      </c>
      <c r="F138" s="17"/>
    </row>
    <row r="139" spans="1:6" ht="12.9" customHeight="1" x14ac:dyDescent="0.25">
      <c r="A139" s="20" t="s">
        <v>134</v>
      </c>
      <c r="B139" s="17"/>
      <c r="D139" s="17"/>
      <c r="F139" s="17"/>
    </row>
    <row r="140" spans="1:6" x14ac:dyDescent="0.25">
      <c r="A140" s="20" t="s">
        <v>135</v>
      </c>
      <c r="F140" s="17"/>
    </row>
    <row r="141" spans="1:6" x14ac:dyDescent="0.25">
      <c r="A141" s="20" t="s">
        <v>80</v>
      </c>
      <c r="B141" s="19"/>
      <c r="C141" s="17"/>
      <c r="D141" s="17"/>
      <c r="E141" s="17"/>
      <c r="F141" s="17"/>
    </row>
    <row r="142" spans="1:6" ht="12.9" customHeight="1" x14ac:dyDescent="0.25">
      <c r="A142" s="20" t="s">
        <v>136</v>
      </c>
      <c r="B142" s="17"/>
      <c r="D142" s="17"/>
      <c r="F142" s="17"/>
    </row>
    <row r="143" spans="1:6" x14ac:dyDescent="0.25">
      <c r="A143" s="20" t="s">
        <v>137</v>
      </c>
      <c r="F143" s="17"/>
    </row>
    <row r="144" spans="1:6" x14ac:dyDescent="0.25">
      <c r="A144" s="20" t="s">
        <v>138</v>
      </c>
      <c r="B144" s="20"/>
      <c r="C144" s="20"/>
      <c r="D144" s="20"/>
      <c r="F144" s="17"/>
    </row>
    <row r="145" spans="1:6" x14ac:dyDescent="0.25">
      <c r="A145" s="26"/>
      <c r="B145" s="17"/>
      <c r="C145" s="17"/>
      <c r="D145" s="17"/>
      <c r="E145" s="17"/>
      <c r="F145" s="17"/>
    </row>
    <row r="146" spans="1:6" hidden="1" x14ac:dyDescent="0.25">
      <c r="A146" s="26"/>
      <c r="B146" s="17"/>
      <c r="C146" s="17"/>
      <c r="D146" s="17"/>
      <c r="E146" s="17"/>
      <c r="F146" s="17"/>
    </row>
    <row r="147" spans="1:6" x14ac:dyDescent="0.25"/>
    <row r="148" spans="1:6" x14ac:dyDescent="0.25"/>
    <row r="149" spans="1:6" x14ac:dyDescent="0.25"/>
    <row r="150" spans="1:6" x14ac:dyDescent="0.25"/>
    <row r="151" spans="1:6" ht="12.75" hidden="1" customHeight="1" x14ac:dyDescent="0.25"/>
    <row r="152" spans="1:6" x14ac:dyDescent="0.25"/>
    <row r="153" spans="1:6" x14ac:dyDescent="0.25"/>
    <row r="154" spans="1:6" hidden="1" x14ac:dyDescent="0.25">
      <c r="A154" s="26"/>
      <c r="B154" s="17"/>
      <c r="C154" s="17"/>
      <c r="D154" s="17"/>
      <c r="E154" s="17"/>
      <c r="F154" s="17"/>
    </row>
    <row r="155" spans="1:6" hidden="1" x14ac:dyDescent="0.25">
      <c r="A155" s="26"/>
      <c r="B155" s="17"/>
      <c r="C155" s="17"/>
      <c r="D155" s="17"/>
      <c r="E155" s="17"/>
      <c r="F155" s="17"/>
    </row>
    <row r="156" spans="1:6" hidden="1" x14ac:dyDescent="0.25">
      <c r="A156" s="26"/>
      <c r="B156" s="17"/>
      <c r="C156" s="17"/>
      <c r="D156" s="17"/>
      <c r="E156" s="17"/>
      <c r="F156" s="17"/>
    </row>
    <row r="157" spans="1:6" hidden="1" x14ac:dyDescent="0.25">
      <c r="A157" s="26"/>
      <c r="B157" s="17"/>
      <c r="C157" s="17"/>
      <c r="D157" s="17"/>
      <c r="E157" s="17"/>
      <c r="F157" s="17"/>
    </row>
    <row r="158" spans="1:6" hidden="1" x14ac:dyDescent="0.25">
      <c r="A158" s="26"/>
      <c r="B158" s="17"/>
      <c r="C158" s="17"/>
      <c r="D158" s="17"/>
      <c r="E158" s="17"/>
      <c r="F158" s="17"/>
    </row>
    <row r="159" spans="1:6" x14ac:dyDescent="0.25"/>
    <row r="160" spans="1:6"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sheetData>
  <sheetProtection sheet="1" formatCells="0" formatRows="0" insertColumns="0" insertRows="0" deleteRows="0"/>
  <mergeCells count="15">
    <mergeCell ref="B7:E7"/>
    <mergeCell ref="B5:E5"/>
    <mergeCell ref="D133:E133"/>
    <mergeCell ref="A1:E1"/>
    <mergeCell ref="A43:E43"/>
    <mergeCell ref="A128:E128"/>
    <mergeCell ref="B2:E2"/>
    <mergeCell ref="B3:E3"/>
    <mergeCell ref="B4:E4"/>
    <mergeCell ref="A8:E8"/>
    <mergeCell ref="A9:E9"/>
    <mergeCell ref="B6:E6"/>
    <mergeCell ref="D41:E41"/>
    <mergeCell ref="D126:E126"/>
    <mergeCell ref="A10:E10"/>
  </mergeCells>
  <phoneticPr fontId="40" type="noConversion"/>
  <dataValidations xWindow="138" yWindow="692"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5 A12:A31 A40 A130 A132 A125"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29 A44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1 A32:A39 A46:A103 A105:A124"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38" yWindow="692"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B12:B40 B45:B125 B130:B132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40"/>
  <sheetViews>
    <sheetView zoomScaleNormal="100" workbookViewId="0">
      <selection activeCell="B7" sqref="B7:E7"/>
    </sheetView>
  </sheetViews>
  <sheetFormatPr defaultColWidth="0" defaultRowHeight="13.2" zeroHeight="1" x14ac:dyDescent="0.25"/>
  <cols>
    <col min="1" max="1" width="35.5546875" customWidth="1"/>
    <col min="2" max="2" width="14.44140625" customWidth="1"/>
    <col min="3" max="3" width="71.44140625" customWidth="1"/>
    <col min="4" max="4" width="50" customWidth="1"/>
    <col min="5" max="5" width="21.44140625" customWidth="1"/>
    <col min="6" max="6" width="39.44140625" customWidth="1"/>
    <col min="7" max="10" width="9.109375" hidden="1" customWidth="1"/>
    <col min="11" max="13" width="0" hidden="1" customWidth="1"/>
  </cols>
  <sheetData>
    <row r="1" spans="1:6" ht="26.25" customHeight="1" x14ac:dyDescent="0.25">
      <c r="A1" s="154" t="s">
        <v>110</v>
      </c>
      <c r="B1" s="154"/>
      <c r="C1" s="154"/>
      <c r="D1" s="154"/>
      <c r="E1" s="154"/>
    </row>
    <row r="2" spans="1:6" ht="21" customHeight="1" x14ac:dyDescent="0.25">
      <c r="A2" s="3" t="s">
        <v>111</v>
      </c>
      <c r="B2" s="152" t="str">
        <f>'Summary and sign-off'!B2:F2</f>
        <v>External Reporting Board</v>
      </c>
      <c r="C2" s="152"/>
      <c r="D2" s="152"/>
      <c r="E2" s="152"/>
    </row>
    <row r="3" spans="1:6" ht="31.2" x14ac:dyDescent="0.25">
      <c r="A3" s="3" t="s">
        <v>112</v>
      </c>
      <c r="B3" s="152" t="str">
        <f>'Summary and sign-off'!B3:F3</f>
        <v>April Mackenzie</v>
      </c>
      <c r="C3" s="152"/>
      <c r="D3" s="152"/>
      <c r="E3" s="152"/>
    </row>
    <row r="4" spans="1:6" ht="21" customHeight="1" x14ac:dyDescent="0.25">
      <c r="A4" s="3" t="s">
        <v>113</v>
      </c>
      <c r="B4" s="152">
        <f>'Summary and sign-off'!B4:F4</f>
        <v>44743</v>
      </c>
      <c r="C4" s="152"/>
      <c r="D4" s="152"/>
      <c r="E4" s="152"/>
    </row>
    <row r="5" spans="1:6" ht="21" customHeight="1" x14ac:dyDescent="0.25">
      <c r="A5" s="3" t="s">
        <v>114</v>
      </c>
      <c r="B5" s="152">
        <f>'Summary and sign-off'!B5:F5</f>
        <v>45107</v>
      </c>
      <c r="C5" s="152"/>
      <c r="D5" s="152"/>
      <c r="E5" s="152"/>
    </row>
    <row r="6" spans="1:6" ht="21" customHeight="1" x14ac:dyDescent="0.25">
      <c r="A6" s="3" t="s">
        <v>115</v>
      </c>
      <c r="B6" s="147" t="s">
        <v>81</v>
      </c>
      <c r="C6" s="147"/>
      <c r="D6" s="147"/>
      <c r="E6" s="147"/>
    </row>
    <row r="7" spans="1:6" ht="21" customHeight="1" x14ac:dyDescent="0.25">
      <c r="A7" s="3" t="s">
        <v>56</v>
      </c>
      <c r="B7" s="147" t="s">
        <v>84</v>
      </c>
      <c r="C7" s="147"/>
      <c r="D7" s="147"/>
      <c r="E7" s="147"/>
    </row>
    <row r="8" spans="1:6" ht="35.25" customHeight="1" x14ac:dyDescent="0.3">
      <c r="A8" s="163" t="s">
        <v>139</v>
      </c>
      <c r="B8" s="163"/>
      <c r="C8" s="164"/>
      <c r="D8" s="164"/>
      <c r="E8" s="164"/>
      <c r="F8" s="27"/>
    </row>
    <row r="9" spans="1:6" ht="35.25" customHeight="1" x14ac:dyDescent="0.3">
      <c r="A9" s="161" t="s">
        <v>140</v>
      </c>
      <c r="B9" s="162"/>
      <c r="C9" s="162"/>
      <c r="D9" s="162"/>
      <c r="E9" s="162"/>
      <c r="F9" s="27"/>
    </row>
    <row r="10" spans="1:6" ht="27" customHeight="1" x14ac:dyDescent="0.25">
      <c r="A10" s="24" t="s">
        <v>141</v>
      </c>
      <c r="B10" s="24" t="s">
        <v>63</v>
      </c>
      <c r="C10" s="24" t="s">
        <v>142</v>
      </c>
      <c r="D10" s="24" t="s">
        <v>143</v>
      </c>
      <c r="E10" s="24" t="s">
        <v>123</v>
      </c>
      <c r="F10" s="20"/>
    </row>
    <row r="11" spans="1:6" s="2" customFormat="1" x14ac:dyDescent="0.25">
      <c r="A11" s="132">
        <v>44826</v>
      </c>
      <c r="B11" s="133">
        <v>35.217391304347828</v>
      </c>
      <c r="C11" s="134" t="s">
        <v>226</v>
      </c>
      <c r="D11" s="134" t="s">
        <v>252</v>
      </c>
      <c r="E11" s="135" t="s">
        <v>177</v>
      </c>
    </row>
    <row r="12" spans="1:6" s="2" customFormat="1" x14ac:dyDescent="0.25">
      <c r="A12" s="117">
        <v>44882</v>
      </c>
      <c r="B12" s="118">
        <v>10.869565217391305</v>
      </c>
      <c r="C12" s="119" t="s">
        <v>193</v>
      </c>
      <c r="D12" s="119" t="s">
        <v>253</v>
      </c>
      <c r="E12" s="120" t="s">
        <v>176</v>
      </c>
    </row>
    <row r="13" spans="1:6" s="2" customFormat="1" x14ac:dyDescent="0.25">
      <c r="A13" s="132">
        <v>44824</v>
      </c>
      <c r="B13" s="133">
        <v>11.973913043478261</v>
      </c>
      <c r="C13" s="134" t="s">
        <v>304</v>
      </c>
      <c r="D13" s="134" t="s">
        <v>220</v>
      </c>
      <c r="E13" s="135" t="s">
        <v>176</v>
      </c>
    </row>
    <row r="14" spans="1:6" s="2" customFormat="1" x14ac:dyDescent="0.25">
      <c r="A14" s="117">
        <v>45100</v>
      </c>
      <c r="B14" s="118">
        <v>9.2173913043478262</v>
      </c>
      <c r="C14" s="122" t="s">
        <v>305</v>
      </c>
      <c r="D14" s="119" t="s">
        <v>253</v>
      </c>
      <c r="E14" s="123" t="s">
        <v>177</v>
      </c>
    </row>
    <row r="15" spans="1:6" s="2" customFormat="1" x14ac:dyDescent="0.25">
      <c r="A15" s="117"/>
      <c r="B15" s="118"/>
      <c r="C15" s="122"/>
      <c r="D15" s="122"/>
      <c r="E15" s="123"/>
    </row>
    <row r="16" spans="1:6" s="2" customFormat="1" ht="11.25" hidden="1" customHeight="1" x14ac:dyDescent="0.25">
      <c r="A16" s="98"/>
      <c r="B16" s="95"/>
      <c r="C16" s="99"/>
      <c r="D16" s="99"/>
      <c r="E16" s="100"/>
    </row>
    <row r="17" spans="1:6" ht="34.5" customHeight="1" x14ac:dyDescent="0.25">
      <c r="A17" s="53" t="s">
        <v>144</v>
      </c>
      <c r="B17" s="62">
        <f>SUM(B11:B16)</f>
        <v>67.278260869565216</v>
      </c>
      <c r="C17" s="70" t="str">
        <f>IF(SUBTOTAL(3,B11:B16)=SUBTOTAL(103,B11:B16),'Summary and sign-off'!$A$48,'Summary and sign-off'!$A$49)</f>
        <v>Check - there are no hidden rows with data</v>
      </c>
      <c r="D17" s="153" t="str">
        <f>IF('Summary and sign-off'!F58='Summary and sign-off'!F54,'Summary and sign-off'!A51,'Summary and sign-off'!A50)</f>
        <v>Check - each entry provides sufficient information</v>
      </c>
      <c r="E17" s="153"/>
      <c r="F17" s="2"/>
    </row>
    <row r="18" spans="1:6" x14ac:dyDescent="0.25">
      <c r="A18" s="18"/>
      <c r="B18" s="17"/>
      <c r="C18" s="17"/>
      <c r="D18" s="17"/>
      <c r="E18" s="17"/>
    </row>
    <row r="19" spans="1:6" x14ac:dyDescent="0.25">
      <c r="A19" s="18" t="s">
        <v>74</v>
      </c>
      <c r="B19" s="19"/>
      <c r="C19" s="17"/>
      <c r="D19" s="17"/>
      <c r="E19" s="17"/>
    </row>
    <row r="20" spans="1:6" ht="12.75" customHeight="1" x14ac:dyDescent="0.25">
      <c r="A20" s="20" t="s">
        <v>145</v>
      </c>
      <c r="B20" s="20"/>
      <c r="C20" s="20"/>
      <c r="D20" s="20"/>
      <c r="E20" s="20"/>
    </row>
    <row r="21" spans="1:6" x14ac:dyDescent="0.25">
      <c r="A21" s="20" t="s">
        <v>146</v>
      </c>
      <c r="B21" s="20"/>
      <c r="C21" s="28"/>
      <c r="D21" s="28"/>
      <c r="E21" s="28"/>
    </row>
    <row r="22" spans="1:6" x14ac:dyDescent="0.25">
      <c r="A22" s="20" t="s">
        <v>80</v>
      </c>
      <c r="B22" s="19"/>
      <c r="C22" s="17"/>
      <c r="D22" s="17"/>
      <c r="E22" s="17"/>
      <c r="F22" s="17"/>
    </row>
    <row r="23" spans="1:6" x14ac:dyDescent="0.25">
      <c r="A23" s="20" t="s">
        <v>147</v>
      </c>
      <c r="B23" s="20"/>
      <c r="C23" s="28"/>
      <c r="D23" s="28"/>
      <c r="E23" s="28"/>
    </row>
    <row r="24" spans="1:6" ht="12.75" customHeight="1" x14ac:dyDescent="0.25">
      <c r="A24" s="20" t="s">
        <v>148</v>
      </c>
      <c r="B24" s="20"/>
      <c r="C24" s="22"/>
      <c r="D24" s="22"/>
      <c r="E24" s="22"/>
    </row>
    <row r="25" spans="1:6" x14ac:dyDescent="0.25">
      <c r="A25" s="17"/>
      <c r="B25" s="17"/>
      <c r="C25" s="17"/>
      <c r="D25" s="17"/>
      <c r="E25" s="17"/>
    </row>
    <row r="26" spans="1:6" x14ac:dyDescent="0.25"/>
    <row r="27" spans="1:6" x14ac:dyDescent="0.25"/>
    <row r="28" spans="1:6" x14ac:dyDescent="0.25"/>
    <row r="29" spans="1:6" x14ac:dyDescent="0.25"/>
    <row r="30" spans="1:6" x14ac:dyDescent="0.25"/>
    <row r="31" spans="1:6" x14ac:dyDescent="0.25"/>
    <row r="32" spans="1:6" x14ac:dyDescent="0.25"/>
    <row r="33" x14ac:dyDescent="0.25"/>
    <row r="34" x14ac:dyDescent="0.25"/>
    <row r="35" x14ac:dyDescent="0.25"/>
    <row r="36" x14ac:dyDescent="0.25"/>
    <row r="37" x14ac:dyDescent="0.25"/>
    <row r="38" x14ac:dyDescent="0.25"/>
    <row r="39" x14ac:dyDescent="0.25"/>
    <row r="40" x14ac:dyDescent="0.25"/>
  </sheetData>
  <sheetProtection sheet="1" formatCells="0" insertRows="0" deleteRows="0"/>
  <mergeCells count="10">
    <mergeCell ref="D17:E17"/>
    <mergeCell ref="B6:E6"/>
    <mergeCell ref="B5:E5"/>
    <mergeCell ref="A1:E1"/>
    <mergeCell ref="A9:E9"/>
    <mergeCell ref="B2:E2"/>
    <mergeCell ref="B3:E3"/>
    <mergeCell ref="B4:E4"/>
    <mergeCell ref="A8:E8"/>
    <mergeCell ref="B7:E7"/>
  </mergeCells>
  <phoneticPr fontId="40" type="noConversion"/>
  <dataValidations xWindow="154" yWindow="73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6 A11:A1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15"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xWindow="154" yWindow="73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6"/>
  <sheetViews>
    <sheetView topLeftCell="A22" zoomScaleNormal="100" workbookViewId="0">
      <selection activeCell="B7" sqref="B7:E7"/>
    </sheetView>
  </sheetViews>
  <sheetFormatPr defaultColWidth="0" defaultRowHeight="13.2" zeroHeight="1" x14ac:dyDescent="0.25"/>
  <cols>
    <col min="1" max="1" width="35.5546875" customWidth="1"/>
    <col min="2" max="2" width="14.44140625" customWidth="1"/>
    <col min="3" max="3" width="71.44140625" customWidth="1"/>
    <col min="4" max="4" width="50" customWidth="1"/>
    <col min="5" max="5" width="21.44140625" customWidth="1"/>
    <col min="6" max="6" width="36.88671875" customWidth="1"/>
    <col min="7" max="10" width="9.109375" hidden="1" customWidth="1"/>
    <col min="11" max="13" width="0" hidden="1" customWidth="1"/>
    <col min="14" max="16384" width="9.109375" hidden="1"/>
  </cols>
  <sheetData>
    <row r="1" spans="1:6" ht="26.25" customHeight="1" x14ac:dyDescent="0.25">
      <c r="A1" s="154" t="s">
        <v>110</v>
      </c>
      <c r="B1" s="154"/>
      <c r="C1" s="154"/>
      <c r="D1" s="154"/>
      <c r="E1" s="154"/>
    </row>
    <row r="2" spans="1:6" ht="21" customHeight="1" x14ac:dyDescent="0.25">
      <c r="A2" s="3" t="s">
        <v>111</v>
      </c>
      <c r="B2" s="152" t="str">
        <f>'Summary and sign-off'!B2:F2</f>
        <v>External Reporting Board</v>
      </c>
      <c r="C2" s="152"/>
      <c r="D2" s="152"/>
      <c r="E2" s="152"/>
    </row>
    <row r="3" spans="1:6" ht="31.2" x14ac:dyDescent="0.25">
      <c r="A3" s="3" t="s">
        <v>149</v>
      </c>
      <c r="B3" s="152" t="str">
        <f>'Summary and sign-off'!B3:F3</f>
        <v>April Mackenzie</v>
      </c>
      <c r="C3" s="152"/>
      <c r="D3" s="152"/>
      <c r="E3" s="152"/>
    </row>
    <row r="4" spans="1:6" ht="21" customHeight="1" x14ac:dyDescent="0.25">
      <c r="A4" s="3" t="s">
        <v>113</v>
      </c>
      <c r="B4" s="152">
        <f>'Summary and sign-off'!B4:F4</f>
        <v>44743</v>
      </c>
      <c r="C4" s="152"/>
      <c r="D4" s="152"/>
      <c r="E4" s="152"/>
    </row>
    <row r="5" spans="1:6" ht="21" customHeight="1" x14ac:dyDescent="0.25">
      <c r="A5" s="3" t="s">
        <v>114</v>
      </c>
      <c r="B5" s="152">
        <f>'Summary and sign-off'!B5:F5</f>
        <v>45107</v>
      </c>
      <c r="C5" s="152"/>
      <c r="D5" s="152"/>
      <c r="E5" s="152"/>
    </row>
    <row r="6" spans="1:6" ht="21" customHeight="1" x14ac:dyDescent="0.25">
      <c r="A6" s="3" t="s">
        <v>115</v>
      </c>
      <c r="B6" s="147" t="s">
        <v>81</v>
      </c>
      <c r="C6" s="147"/>
      <c r="D6" s="147"/>
      <c r="E6" s="147"/>
      <c r="F6" s="23"/>
    </row>
    <row r="7" spans="1:6" ht="21" customHeight="1" x14ac:dyDescent="0.25">
      <c r="A7" s="3" t="s">
        <v>56</v>
      </c>
      <c r="B7" s="147" t="s">
        <v>84</v>
      </c>
      <c r="C7" s="147"/>
      <c r="D7" s="147"/>
      <c r="E7" s="147"/>
      <c r="F7" s="23"/>
    </row>
    <row r="8" spans="1:6" ht="35.25" customHeight="1" x14ac:dyDescent="0.25">
      <c r="A8" s="157" t="s">
        <v>150</v>
      </c>
      <c r="B8" s="157"/>
      <c r="C8" s="164"/>
      <c r="D8" s="164"/>
      <c r="E8" s="164"/>
    </row>
    <row r="9" spans="1:6" ht="35.25" customHeight="1" x14ac:dyDescent="0.25">
      <c r="A9" s="165" t="s">
        <v>151</v>
      </c>
      <c r="B9" s="166"/>
      <c r="C9" s="166"/>
      <c r="D9" s="166"/>
      <c r="E9" s="166"/>
    </row>
    <row r="10" spans="1:6" ht="27" customHeight="1" x14ac:dyDescent="0.25">
      <c r="A10" s="24" t="s">
        <v>119</v>
      </c>
      <c r="B10" s="24" t="s">
        <v>63</v>
      </c>
      <c r="C10" s="24" t="s">
        <v>152</v>
      </c>
      <c r="D10" s="24" t="s">
        <v>153</v>
      </c>
      <c r="E10" s="24" t="s">
        <v>123</v>
      </c>
      <c r="F10" s="20"/>
    </row>
    <row r="11" spans="1:6" s="2" customFormat="1" hidden="1" x14ac:dyDescent="0.25">
      <c r="A11" s="98"/>
      <c r="B11" s="95"/>
      <c r="C11" s="99"/>
      <c r="D11" s="99"/>
      <c r="E11" s="100"/>
    </row>
    <row r="12" spans="1:6" s="2" customFormat="1" x14ac:dyDescent="0.25">
      <c r="A12" s="117">
        <v>44760</v>
      </c>
      <c r="B12" s="118">
        <v>52.591304347826089</v>
      </c>
      <c r="C12" s="122" t="s">
        <v>227</v>
      </c>
      <c r="D12" s="122" t="s">
        <v>275</v>
      </c>
      <c r="E12" s="123" t="s">
        <v>177</v>
      </c>
    </row>
    <row r="13" spans="1:6" s="2" customFormat="1" x14ac:dyDescent="0.25">
      <c r="A13" s="117">
        <v>44791</v>
      </c>
      <c r="B13" s="118">
        <v>52.156521739130433</v>
      </c>
      <c r="C13" s="122" t="s">
        <v>227</v>
      </c>
      <c r="D13" s="122" t="s">
        <v>275</v>
      </c>
      <c r="E13" s="123" t="s">
        <v>177</v>
      </c>
    </row>
    <row r="14" spans="1:6" s="2" customFormat="1" x14ac:dyDescent="0.25">
      <c r="A14" s="117">
        <v>44822</v>
      </c>
      <c r="B14" s="118">
        <v>53.878260869565224</v>
      </c>
      <c r="C14" s="122" t="s">
        <v>227</v>
      </c>
      <c r="D14" s="122" t="s">
        <v>275</v>
      </c>
      <c r="E14" s="123" t="s">
        <v>177</v>
      </c>
    </row>
    <row r="15" spans="1:6" s="2" customFormat="1" x14ac:dyDescent="0.25">
      <c r="A15" s="117">
        <v>44852</v>
      </c>
      <c r="B15" s="118">
        <v>54.313043478260873</v>
      </c>
      <c r="C15" s="122" t="s">
        <v>227</v>
      </c>
      <c r="D15" s="122" t="s">
        <v>275</v>
      </c>
      <c r="E15" s="123" t="s">
        <v>177</v>
      </c>
    </row>
    <row r="16" spans="1:6" s="2" customFormat="1" x14ac:dyDescent="0.25">
      <c r="A16" s="117">
        <v>44890</v>
      </c>
      <c r="B16" s="118">
        <v>14.35</v>
      </c>
      <c r="C16" s="122" t="s">
        <v>270</v>
      </c>
      <c r="D16" s="122" t="s">
        <v>277</v>
      </c>
      <c r="E16" s="123" t="s">
        <v>176</v>
      </c>
    </row>
    <row r="17" spans="1:5" s="2" customFormat="1" x14ac:dyDescent="0.25">
      <c r="A17" s="117">
        <v>44908</v>
      </c>
      <c r="B17" s="118">
        <v>1005.93</v>
      </c>
      <c r="C17" s="119" t="s">
        <v>263</v>
      </c>
      <c r="D17" s="119" t="s">
        <v>197</v>
      </c>
      <c r="E17" s="120" t="s">
        <v>173</v>
      </c>
    </row>
    <row r="18" spans="1:5" s="2" customFormat="1" x14ac:dyDescent="0.25">
      <c r="A18" s="117">
        <v>44883</v>
      </c>
      <c r="B18" s="118">
        <v>52.504347826086963</v>
      </c>
      <c r="C18" s="122" t="s">
        <v>227</v>
      </c>
      <c r="D18" s="122" t="s">
        <v>275</v>
      </c>
      <c r="E18" s="123" t="s">
        <v>177</v>
      </c>
    </row>
    <row r="19" spans="1:5" s="2" customFormat="1" x14ac:dyDescent="0.25">
      <c r="A19" s="117">
        <v>44913</v>
      </c>
      <c r="B19" s="118">
        <v>52.330434782608698</v>
      </c>
      <c r="C19" s="122" t="s">
        <v>227</v>
      </c>
      <c r="D19" s="122" t="s">
        <v>275</v>
      </c>
      <c r="E19" s="123" t="s">
        <v>177</v>
      </c>
    </row>
    <row r="20" spans="1:5" s="2" customFormat="1" x14ac:dyDescent="0.25">
      <c r="A20" s="117">
        <v>44944</v>
      </c>
      <c r="B20" s="118">
        <v>53.617391304347827</v>
      </c>
      <c r="C20" s="122" t="s">
        <v>227</v>
      </c>
      <c r="D20" s="122" t="s">
        <v>275</v>
      </c>
      <c r="E20" s="123" t="s">
        <v>177</v>
      </c>
    </row>
    <row r="21" spans="1:5" s="2" customFormat="1" x14ac:dyDescent="0.25">
      <c r="A21" s="117">
        <v>44964</v>
      </c>
      <c r="B21" s="118">
        <v>111.3</v>
      </c>
      <c r="C21" s="122" t="s">
        <v>306</v>
      </c>
      <c r="D21" s="122" t="s">
        <v>276</v>
      </c>
      <c r="E21" s="123" t="s">
        <v>176</v>
      </c>
    </row>
    <row r="22" spans="1:5" s="2" customFormat="1" x14ac:dyDescent="0.25">
      <c r="A22" s="117">
        <v>44975</v>
      </c>
      <c r="B22" s="118">
        <v>81.573913043478271</v>
      </c>
      <c r="C22" s="122" t="s">
        <v>228</v>
      </c>
      <c r="D22" s="122" t="s">
        <v>275</v>
      </c>
      <c r="E22" s="123" t="s">
        <v>177</v>
      </c>
    </row>
    <row r="23" spans="1:5" s="2" customFormat="1" x14ac:dyDescent="0.25">
      <c r="A23" s="117">
        <v>44985</v>
      </c>
      <c r="B23" s="118">
        <v>13.48</v>
      </c>
      <c r="C23" s="122" t="s">
        <v>245</v>
      </c>
      <c r="D23" s="122" t="s">
        <v>277</v>
      </c>
      <c r="E23" s="123" t="s">
        <v>177</v>
      </c>
    </row>
    <row r="24" spans="1:5" s="2" customFormat="1" x14ac:dyDescent="0.25">
      <c r="A24" s="117">
        <v>45003</v>
      </c>
      <c r="B24" s="118">
        <v>52.756521739130442</v>
      </c>
      <c r="C24" s="122" t="s">
        <v>227</v>
      </c>
      <c r="D24" s="122" t="s">
        <v>275</v>
      </c>
      <c r="E24" s="123" t="s">
        <v>177</v>
      </c>
    </row>
    <row r="25" spans="1:5" s="2" customFormat="1" x14ac:dyDescent="0.25">
      <c r="A25" s="117">
        <v>45016</v>
      </c>
      <c r="B25" s="118">
        <v>11.53</v>
      </c>
      <c r="C25" s="122" t="s">
        <v>271</v>
      </c>
      <c r="D25" s="122" t="s">
        <v>277</v>
      </c>
      <c r="E25" s="123" t="s">
        <v>176</v>
      </c>
    </row>
    <row r="26" spans="1:5" s="2" customFormat="1" x14ac:dyDescent="0.25">
      <c r="A26" s="117">
        <v>45016</v>
      </c>
      <c r="B26" s="118">
        <v>23.48</v>
      </c>
      <c r="C26" s="122" t="s">
        <v>272</v>
      </c>
      <c r="D26" s="122" t="s">
        <v>273</v>
      </c>
      <c r="E26" s="123" t="s">
        <v>176</v>
      </c>
    </row>
    <row r="27" spans="1:5" s="2" customFormat="1" x14ac:dyDescent="0.25">
      <c r="A27" s="121">
        <v>45034</v>
      </c>
      <c r="B27" s="118">
        <v>89.852173913043487</v>
      </c>
      <c r="C27" s="122" t="s">
        <v>228</v>
      </c>
      <c r="D27" s="122" t="s">
        <v>275</v>
      </c>
      <c r="E27" s="123" t="s">
        <v>177</v>
      </c>
    </row>
    <row r="28" spans="1:5" s="2" customFormat="1" x14ac:dyDescent="0.25">
      <c r="A28" s="121">
        <v>45064</v>
      </c>
      <c r="B28" s="118">
        <v>88.417391304347845</v>
      </c>
      <c r="C28" s="122" t="s">
        <v>228</v>
      </c>
      <c r="D28" s="122" t="s">
        <v>275</v>
      </c>
      <c r="E28" s="123" t="s">
        <v>177</v>
      </c>
    </row>
    <row r="29" spans="1:5" s="2" customFormat="1" x14ac:dyDescent="0.25">
      <c r="A29" s="121">
        <v>45069</v>
      </c>
      <c r="B29" s="118">
        <v>500</v>
      </c>
      <c r="C29" s="122" t="s">
        <v>251</v>
      </c>
      <c r="D29" s="122" t="s">
        <v>278</v>
      </c>
      <c r="E29" s="123" t="s">
        <v>177</v>
      </c>
    </row>
    <row r="30" spans="1:5" s="2" customFormat="1" x14ac:dyDescent="0.25">
      <c r="A30" s="121">
        <v>45071</v>
      </c>
      <c r="B30" s="118">
        <v>12.89</v>
      </c>
      <c r="C30" s="122" t="s">
        <v>308</v>
      </c>
      <c r="D30" s="122" t="s">
        <v>277</v>
      </c>
      <c r="E30" s="123" t="s">
        <v>177</v>
      </c>
    </row>
    <row r="31" spans="1:5" s="2" customFormat="1" x14ac:dyDescent="0.25">
      <c r="A31" s="121">
        <v>45072</v>
      </c>
      <c r="B31" s="118">
        <v>19.22</v>
      </c>
      <c r="C31" s="122" t="s">
        <v>274</v>
      </c>
      <c r="D31" s="122" t="s">
        <v>277</v>
      </c>
      <c r="E31" s="123" t="s">
        <v>177</v>
      </c>
    </row>
    <row r="32" spans="1:5" s="2" customFormat="1" x14ac:dyDescent="0.25">
      <c r="A32" s="121">
        <v>45095</v>
      </c>
      <c r="B32" s="118">
        <v>91.043478260869577</v>
      </c>
      <c r="C32" s="122" t="s">
        <v>228</v>
      </c>
      <c r="D32" s="122" t="s">
        <v>275</v>
      </c>
      <c r="E32" s="123" t="s">
        <v>177</v>
      </c>
    </row>
    <row r="33" spans="1:6" s="2" customFormat="1" x14ac:dyDescent="0.25">
      <c r="A33" s="121">
        <v>45091</v>
      </c>
      <c r="B33" s="118">
        <v>793.47826086956525</v>
      </c>
      <c r="C33" s="122" t="s">
        <v>225</v>
      </c>
      <c r="D33" s="122" t="s">
        <v>279</v>
      </c>
      <c r="E33" s="123" t="s">
        <v>229</v>
      </c>
    </row>
    <row r="34" spans="1:6" s="2" customFormat="1" x14ac:dyDescent="0.25">
      <c r="A34" s="121"/>
      <c r="B34" s="118"/>
      <c r="C34" s="122"/>
      <c r="D34" s="122"/>
      <c r="E34" s="123"/>
    </row>
    <row r="35" spans="1:6" s="2" customFormat="1" hidden="1" x14ac:dyDescent="0.25">
      <c r="A35" s="98"/>
      <c r="B35" s="95"/>
      <c r="C35" s="99"/>
      <c r="D35" s="99"/>
      <c r="E35" s="100"/>
    </row>
    <row r="36" spans="1:6" ht="34.5" customHeight="1" x14ac:dyDescent="0.25">
      <c r="A36" s="53" t="s">
        <v>154</v>
      </c>
      <c r="B36" s="62">
        <f>SUM(B11:B35)</f>
        <v>3280.6930434782607</v>
      </c>
      <c r="C36" s="70" t="str">
        <f>IF(SUBTOTAL(3,B11:B35)=SUBTOTAL(103,B11:B35),'Summary and sign-off'!$A$48,'Summary and sign-off'!$A$49)</f>
        <v>Check - there are no hidden rows with data</v>
      </c>
      <c r="D36" s="153" t="str">
        <f>IF('Summary and sign-off'!F59='Summary and sign-off'!F54,'Summary and sign-off'!A51,'Summary and sign-off'!A50)</f>
        <v>Check - each entry provides sufficient information</v>
      </c>
      <c r="E36" s="153"/>
    </row>
    <row r="37" spans="1:6" ht="14.1" customHeight="1" x14ac:dyDescent="0.25">
      <c r="B37" s="17"/>
      <c r="C37" s="17"/>
      <c r="D37" s="17"/>
      <c r="E37" s="17"/>
    </row>
    <row r="38" spans="1:6" x14ac:dyDescent="0.25">
      <c r="A38" s="18" t="s">
        <v>155</v>
      </c>
      <c r="B38" s="17"/>
      <c r="C38" s="17"/>
      <c r="D38" s="17"/>
      <c r="E38" s="17"/>
    </row>
    <row r="39" spans="1:6" ht="12.6" customHeight="1" x14ac:dyDescent="0.25">
      <c r="A39" s="20" t="s">
        <v>133</v>
      </c>
      <c r="B39" s="17"/>
      <c r="C39" s="17"/>
      <c r="D39" s="17"/>
      <c r="E39" s="17"/>
    </row>
    <row r="40" spans="1:6" x14ac:dyDescent="0.25">
      <c r="A40" s="20" t="s">
        <v>80</v>
      </c>
      <c r="B40" s="19"/>
      <c r="C40" s="17"/>
      <c r="D40" s="17"/>
      <c r="E40" s="17"/>
      <c r="F40" s="17"/>
    </row>
    <row r="41" spans="1:6" x14ac:dyDescent="0.25">
      <c r="A41" s="20" t="s">
        <v>147</v>
      </c>
      <c r="C41" s="17"/>
      <c r="D41" s="17"/>
      <c r="E41" s="17"/>
      <c r="F41" s="17"/>
    </row>
    <row r="42" spans="1:6" ht="12.75" customHeight="1" x14ac:dyDescent="0.25">
      <c r="A42" s="20" t="s">
        <v>148</v>
      </c>
      <c r="B42" s="25"/>
      <c r="C42" s="22"/>
      <c r="D42" s="22"/>
      <c r="E42" s="22"/>
      <c r="F42" s="22"/>
    </row>
    <row r="43" spans="1:6" x14ac:dyDescent="0.25">
      <c r="B43" s="26"/>
      <c r="C43" s="17"/>
      <c r="D43" s="17"/>
      <c r="E43" s="17"/>
    </row>
    <row r="44" spans="1:6" hidden="1" x14ac:dyDescent="0.25">
      <c r="A44" s="17"/>
      <c r="B44" s="17"/>
      <c r="C44" s="17"/>
      <c r="D44" s="17"/>
    </row>
    <row r="45" spans="1:6" ht="12.75" hidden="1" customHeight="1" x14ac:dyDescent="0.25"/>
    <row r="46" spans="1:6" hidden="1" x14ac:dyDescent="0.25">
      <c r="A46" s="17"/>
      <c r="B46" s="17"/>
      <c r="C46" s="17"/>
      <c r="D46" s="17"/>
      <c r="E46" s="17"/>
    </row>
    <row r="47" spans="1:6" hidden="1" x14ac:dyDescent="0.25">
      <c r="A47" s="17"/>
      <c r="B47" s="17"/>
      <c r="C47" s="17"/>
      <c r="D47" s="17"/>
      <c r="E47" s="17"/>
    </row>
    <row r="48" spans="1:6" hidden="1" x14ac:dyDescent="0.25">
      <c r="A48" s="17"/>
      <c r="B48" s="17"/>
      <c r="C48" s="17"/>
      <c r="D48" s="17"/>
      <c r="E48" s="17"/>
    </row>
    <row r="49" spans="1:5" hidden="1" x14ac:dyDescent="0.25">
      <c r="A49" s="17"/>
      <c r="B49" s="17"/>
      <c r="C49" s="17"/>
      <c r="D49" s="17"/>
      <c r="E49" s="17"/>
    </row>
    <row r="50" spans="1:5" hidden="1" x14ac:dyDescent="0.25">
      <c r="A50" s="17"/>
      <c r="B50" s="17"/>
      <c r="C50" s="17"/>
      <c r="D50" s="17"/>
      <c r="E50" s="17"/>
    </row>
    <row r="51" spans="1:5" x14ac:dyDescent="0.25"/>
    <row r="52" spans="1:5" x14ac:dyDescent="0.25"/>
    <row r="53" spans="1:5" x14ac:dyDescent="0.25"/>
    <row r="54" spans="1:5" x14ac:dyDescent="0.25"/>
    <row r="55" spans="1:5" x14ac:dyDescent="0.25"/>
    <row r="56" spans="1:5" x14ac:dyDescent="0.25"/>
  </sheetData>
  <sheetProtection sheet="1" formatCells="0" insertRows="0" deleteRows="0"/>
  <mergeCells count="10">
    <mergeCell ref="D36:E3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3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E19" sqref="E19"/>
    </sheetView>
  </sheetViews>
  <sheetFormatPr defaultColWidth="0" defaultRowHeight="13.2" zeroHeight="1" x14ac:dyDescent="0.25"/>
  <cols>
    <col min="1" max="1" width="35.5546875" customWidth="1"/>
    <col min="2" max="2" width="46.88671875" customWidth="1"/>
    <col min="3" max="3" width="22.109375" customWidth="1"/>
    <col min="4" max="4" width="25.44140625" customWidth="1"/>
    <col min="5" max="6" width="35.5546875" customWidth="1"/>
    <col min="7" max="7" width="38" customWidth="1"/>
    <col min="8" max="10" width="9.109375" hidden="1" customWidth="1"/>
    <col min="11" max="15" width="0" hidden="1" customWidth="1"/>
  </cols>
  <sheetData>
    <row r="1" spans="1:7" ht="26.25" customHeight="1" x14ac:dyDescent="0.25">
      <c r="A1" s="154" t="s">
        <v>156</v>
      </c>
      <c r="B1" s="154"/>
      <c r="C1" s="154"/>
      <c r="D1" s="154"/>
      <c r="E1" s="154"/>
      <c r="F1" s="154"/>
    </row>
    <row r="2" spans="1:7" ht="21" customHeight="1" x14ac:dyDescent="0.25">
      <c r="A2" s="3" t="s">
        <v>111</v>
      </c>
      <c r="B2" s="152" t="str">
        <f>'Summary and sign-off'!B2:F2</f>
        <v>External Reporting Board</v>
      </c>
      <c r="C2" s="152"/>
      <c r="D2" s="152"/>
      <c r="E2" s="152"/>
      <c r="F2" s="152"/>
    </row>
    <row r="3" spans="1:7" ht="31.2" x14ac:dyDescent="0.25">
      <c r="A3" s="3" t="s">
        <v>112</v>
      </c>
      <c r="B3" s="152" t="str">
        <f>'Summary and sign-off'!B3:F3</f>
        <v>April Mackenzie</v>
      </c>
      <c r="C3" s="152"/>
      <c r="D3" s="152"/>
      <c r="E3" s="152"/>
      <c r="F3" s="152"/>
    </row>
    <row r="4" spans="1:7" ht="21" customHeight="1" x14ac:dyDescent="0.25">
      <c r="A4" s="3" t="s">
        <v>113</v>
      </c>
      <c r="B4" s="152">
        <f>'Summary and sign-off'!B4:F4</f>
        <v>44743</v>
      </c>
      <c r="C4" s="152"/>
      <c r="D4" s="152"/>
      <c r="E4" s="152"/>
      <c r="F4" s="152"/>
    </row>
    <row r="5" spans="1:7" ht="21" customHeight="1" x14ac:dyDescent="0.25">
      <c r="A5" s="3" t="s">
        <v>114</v>
      </c>
      <c r="B5" s="152">
        <f>'Summary and sign-off'!B5:F5</f>
        <v>45107</v>
      </c>
      <c r="C5" s="152"/>
      <c r="D5" s="152"/>
      <c r="E5" s="152"/>
      <c r="F5" s="152"/>
    </row>
    <row r="6" spans="1:7" ht="21" customHeight="1" x14ac:dyDescent="0.25">
      <c r="A6" s="3" t="s">
        <v>157</v>
      </c>
      <c r="B6" s="147" t="s">
        <v>82</v>
      </c>
      <c r="C6" s="147"/>
      <c r="D6" s="147"/>
      <c r="E6" s="147"/>
      <c r="F6" s="147"/>
    </row>
    <row r="7" spans="1:7" ht="21" customHeight="1" x14ac:dyDescent="0.25">
      <c r="A7" s="3" t="s">
        <v>56</v>
      </c>
      <c r="B7" s="147" t="s">
        <v>84</v>
      </c>
      <c r="C7" s="147"/>
      <c r="D7" s="147"/>
      <c r="E7" s="147"/>
      <c r="F7" s="147"/>
    </row>
    <row r="8" spans="1:7" ht="36" customHeight="1" x14ac:dyDescent="0.25">
      <c r="A8" s="157" t="s">
        <v>158</v>
      </c>
      <c r="B8" s="157"/>
      <c r="C8" s="157"/>
      <c r="D8" s="157"/>
      <c r="E8" s="157"/>
      <c r="F8" s="157"/>
    </row>
    <row r="9" spans="1:7" ht="36" customHeight="1" x14ac:dyDescent="0.25">
      <c r="A9" s="165" t="s">
        <v>159</v>
      </c>
      <c r="B9" s="166"/>
      <c r="C9" s="166"/>
      <c r="D9" s="166"/>
      <c r="E9" s="166"/>
      <c r="F9" s="166"/>
    </row>
    <row r="10" spans="1:7" ht="39" customHeight="1" x14ac:dyDescent="0.25">
      <c r="A10" s="24" t="s">
        <v>119</v>
      </c>
      <c r="B10" s="112" t="s">
        <v>160</v>
      </c>
      <c r="C10" s="112" t="s">
        <v>161</v>
      </c>
      <c r="D10" s="112" t="s">
        <v>162</v>
      </c>
      <c r="E10" s="112" t="s">
        <v>163</v>
      </c>
      <c r="F10" s="112" t="s">
        <v>164</v>
      </c>
    </row>
    <row r="11" spans="1:7" s="2" customFormat="1" x14ac:dyDescent="0.25">
      <c r="A11" s="117">
        <v>44880</v>
      </c>
      <c r="B11" s="122" t="s">
        <v>223</v>
      </c>
      <c r="C11" s="125" t="s">
        <v>97</v>
      </c>
      <c r="D11" s="122" t="s">
        <v>224</v>
      </c>
      <c r="E11" s="126" t="s">
        <v>92</v>
      </c>
      <c r="F11" s="123"/>
    </row>
    <row r="12" spans="1:7" s="2" customFormat="1" x14ac:dyDescent="0.25">
      <c r="A12" s="117"/>
      <c r="B12" s="124"/>
      <c r="C12" s="125"/>
      <c r="D12" s="124"/>
      <c r="E12" s="126"/>
      <c r="F12" s="127"/>
    </row>
    <row r="13" spans="1:7" s="2" customFormat="1" hidden="1" x14ac:dyDescent="0.25">
      <c r="A13" s="94"/>
      <c r="B13" s="99"/>
      <c r="C13" s="101"/>
      <c r="D13" s="99"/>
      <c r="E13" s="102"/>
      <c r="F13" s="100"/>
    </row>
    <row r="14" spans="1:7" ht="34.5" customHeight="1" x14ac:dyDescent="0.25">
      <c r="A14" s="113" t="s">
        <v>165</v>
      </c>
      <c r="B14" s="114" t="s">
        <v>166</v>
      </c>
      <c r="C14" s="115">
        <f>C15+C16</f>
        <v>1</v>
      </c>
      <c r="D14" s="116" t="str">
        <f>IF(SUBTOTAL(3,C11:C13)=SUBTOTAL(103,C11:C13),'Summary and sign-off'!$A$48,'Summary and sign-off'!$A$49)</f>
        <v>Check - there are no hidden rows with data</v>
      </c>
      <c r="E14" s="153" t="str">
        <f>IF('Summary and sign-off'!F60='Summary and sign-off'!F54,'Summary and sign-off'!A52,'Summary and sign-off'!A50)</f>
        <v>Check - each entry provides sufficient information</v>
      </c>
      <c r="F14" s="153"/>
      <c r="G14" s="2"/>
    </row>
    <row r="15" spans="1:7" ht="25.5" customHeight="1" x14ac:dyDescent="0.3">
      <c r="A15" s="54"/>
      <c r="B15" s="55" t="s">
        <v>97</v>
      </c>
      <c r="C15" s="56">
        <f>COUNTIF(C11:C13,'Summary and sign-off'!A45)</f>
        <v>1</v>
      </c>
      <c r="D15" s="14"/>
      <c r="E15" s="15"/>
      <c r="F15" s="16"/>
    </row>
    <row r="16" spans="1:7" ht="25.5" customHeight="1" x14ac:dyDescent="0.3">
      <c r="A16" s="54"/>
      <c r="B16" s="55" t="s">
        <v>98</v>
      </c>
      <c r="C16" s="56">
        <f>COUNTIF(C11:C13,'Summary and sign-off'!A46)</f>
        <v>0</v>
      </c>
      <c r="D16" s="14"/>
      <c r="E16" s="15"/>
      <c r="F16" s="16"/>
    </row>
    <row r="17" spans="1:6" x14ac:dyDescent="0.25">
      <c r="A17" s="17"/>
      <c r="B17" s="18"/>
      <c r="C17" s="17"/>
      <c r="D17" s="19"/>
      <c r="E17" s="19"/>
      <c r="F17" s="17"/>
    </row>
    <row r="18" spans="1:6" x14ac:dyDescent="0.25">
      <c r="A18" s="18" t="s">
        <v>155</v>
      </c>
      <c r="B18" s="18"/>
      <c r="C18" s="18"/>
      <c r="D18" s="18"/>
      <c r="E18" s="18"/>
      <c r="F18" s="18"/>
    </row>
    <row r="19" spans="1:6" ht="12.6" customHeight="1" x14ac:dyDescent="0.25">
      <c r="A19" s="20" t="s">
        <v>133</v>
      </c>
      <c r="B19" s="17"/>
      <c r="C19" s="17"/>
      <c r="D19" s="17"/>
      <c r="E19" s="17"/>
    </row>
    <row r="20" spans="1:6" x14ac:dyDescent="0.25">
      <c r="A20" s="20" t="s">
        <v>80</v>
      </c>
      <c r="B20" s="19"/>
      <c r="C20" s="17"/>
      <c r="D20" s="17"/>
      <c r="E20" s="17"/>
      <c r="F20" s="17"/>
    </row>
    <row r="21" spans="1:6" x14ac:dyDescent="0.25">
      <c r="A21" s="20" t="s">
        <v>167</v>
      </c>
      <c r="B21" s="21"/>
      <c r="C21" s="21"/>
      <c r="D21" s="21"/>
      <c r="E21" s="21"/>
      <c r="F21" s="21"/>
    </row>
    <row r="22" spans="1:6" ht="12.75" customHeight="1" x14ac:dyDescent="0.25">
      <c r="A22" s="20" t="s">
        <v>168</v>
      </c>
      <c r="B22" s="17"/>
      <c r="C22" s="17"/>
      <c r="D22" s="17"/>
      <c r="E22" s="17"/>
      <c r="F22" s="17"/>
    </row>
    <row r="23" spans="1:6" ht="12.9" customHeight="1" x14ac:dyDescent="0.25">
      <c r="A23" s="20" t="s">
        <v>169</v>
      </c>
      <c r="B23" s="17"/>
      <c r="C23" s="17"/>
      <c r="D23" s="17"/>
      <c r="E23" s="17"/>
      <c r="F23" s="17"/>
    </row>
    <row r="24" spans="1:6" x14ac:dyDescent="0.25">
      <c r="A24" s="20" t="s">
        <v>170</v>
      </c>
      <c r="C24" s="17"/>
      <c r="D24" s="17"/>
      <c r="E24" s="17"/>
      <c r="F24" s="17"/>
    </row>
    <row r="25" spans="1:6" ht="12.75" customHeight="1" x14ac:dyDescent="0.25">
      <c r="A25" s="20" t="s">
        <v>148</v>
      </c>
      <c r="B25" s="20"/>
      <c r="C25" s="22"/>
      <c r="D25" s="22"/>
      <c r="E25" s="22"/>
      <c r="F25" s="22"/>
    </row>
    <row r="26" spans="1:6" ht="12.75" customHeight="1" x14ac:dyDescent="0.25">
      <c r="A26" s="20"/>
      <c r="B26" s="20"/>
      <c r="C26" s="22"/>
      <c r="D26" s="22"/>
      <c r="E26" s="22"/>
      <c r="F26" s="22"/>
    </row>
    <row r="27" spans="1:6" ht="12.75" hidden="1" customHeight="1" x14ac:dyDescent="0.25">
      <c r="A27" s="20"/>
      <c r="B27" s="20"/>
      <c r="C27" s="22"/>
      <c r="D27" s="22"/>
      <c r="E27" s="22"/>
      <c r="F27" s="22"/>
    </row>
    <row r="28" spans="1:6" x14ac:dyDescent="0.25"/>
    <row r="29" spans="1:6" x14ac:dyDescent="0.25"/>
    <row r="30" spans="1:6" hidden="1" x14ac:dyDescent="0.25">
      <c r="A30" s="18"/>
      <c r="B30" s="18"/>
      <c r="C30" s="18"/>
      <c r="D30" s="18"/>
      <c r="E30" s="18"/>
      <c r="F30" s="18"/>
    </row>
    <row r="31" spans="1:6" hidden="1" x14ac:dyDescent="0.25">
      <c r="A31" s="18"/>
      <c r="B31" s="18"/>
      <c r="C31" s="18"/>
      <c r="D31" s="18"/>
      <c r="E31" s="18"/>
      <c r="F31" s="18"/>
    </row>
    <row r="32" spans="1:6" hidden="1" x14ac:dyDescent="0.25">
      <c r="A32" s="18"/>
      <c r="B32" s="18"/>
      <c r="C32" s="18"/>
      <c r="D32" s="18"/>
      <c r="E32" s="18"/>
      <c r="F32" s="18"/>
    </row>
    <row r="33" spans="1:6" hidden="1" x14ac:dyDescent="0.25">
      <c r="A33" s="18"/>
      <c r="B33" s="18"/>
      <c r="C33" s="18"/>
      <c r="D33" s="18"/>
      <c r="E33" s="18"/>
      <c r="F33" s="18"/>
    </row>
    <row r="34" spans="1:6" hidden="1" x14ac:dyDescent="0.25">
      <c r="A34" s="18"/>
      <c r="B34" s="18"/>
      <c r="C34" s="18"/>
      <c r="D34" s="18"/>
      <c r="E34" s="18"/>
      <c r="F34" s="18"/>
    </row>
    <row r="35" spans="1:6" x14ac:dyDescent="0.25"/>
    <row r="36" spans="1:6" x14ac:dyDescent="0.25"/>
    <row r="37" spans="1:6" x14ac:dyDescent="0.25"/>
    <row r="38" spans="1:6" x14ac:dyDescent="0.25"/>
    <row r="39" spans="1:6" x14ac:dyDescent="0.25"/>
    <row r="40" spans="1:6" x14ac:dyDescent="0.25"/>
    <row r="43" spans="1:6" x14ac:dyDescent="0.25"/>
    <row r="44" spans="1:6" x14ac:dyDescent="0.25"/>
    <row r="45" spans="1:6" x14ac:dyDescent="0.25"/>
  </sheetData>
  <sheetProtection sheet="1" formatCells="0" insertRows="0" deleteRows="0"/>
  <dataConsolidate/>
  <mergeCells count="10">
    <mergeCell ref="E14:F1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C11:C13</xm:sqref>
        </x14:dataValidation>
        <x14:dataValidation type="list" errorStyle="information" operator="greaterThan" allowBlank="1" showInputMessage="1" prompt="Provide specific $ value if possible" xr:uid="{00000000-0002-0000-0500-000003000000}">
          <x14:formula1>
            <xm:f>'Summary and sign-off'!$A$39:$A$44</xm:f>
          </x14:formula1>
          <xm:sqref>E11:E13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3.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Dawn Bowden</cp:lastModifiedBy>
  <cp:revision/>
  <cp:lastPrinted>2023-07-26T04:15:31Z</cp:lastPrinted>
  <dcterms:created xsi:type="dcterms:W3CDTF">2010-10-17T20:59:02Z</dcterms:created>
  <dcterms:modified xsi:type="dcterms:W3CDTF">2023-07-30T21:56:19Z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