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124226"/>
  <mc:AlternateContent xmlns:mc="http://schemas.openxmlformats.org/markup-compatibility/2006">
    <mc:Choice Requires="x15">
      <x15ac:absPath xmlns:x15ac="http://schemas.microsoft.com/office/spreadsheetml/2010/11/ac" url="https://xrbgovt-my.sharepoint.com/personal/rowena_lim_xrb_govt_nz/Documents/Documents/CE Expenses disclosure/June 2025 AM/"/>
    </mc:Choice>
  </mc:AlternateContent>
  <xr:revisionPtr revIDLastSave="522" documentId="8_{86674345-94A7-4AB6-B538-5BEA9B62E08D}" xr6:coauthVersionLast="47" xr6:coauthVersionMax="47" xr10:uidLastSave="{5B7FF018-2200-4C7F-BF3B-42FD44A3C18C}"/>
  <bookViews>
    <workbookView xWindow="-120" yWindow="-120" windowWidth="29040" windowHeight="15720" firstSheet="1" activeTab="1"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expenses'!$A$1:$E$27</definedName>
    <definedName name="_xlnm.Print_Area" localSheetId="5">'Gifts and benefits'!$A$1:$F$36</definedName>
    <definedName name="_xlnm.Print_Area" localSheetId="0">'Guidance for agencies'!$A$1:$A$58</definedName>
    <definedName name="_xlnm.Print_Area" localSheetId="3">Hospitality!$A$1:$E$31</definedName>
    <definedName name="_xlnm.Print_Area" localSheetId="1">'Summary and sign-off'!$A$1:$F$23</definedName>
    <definedName name="_xlnm.Print_Area" localSheetId="2">Travel!$A$1:$E$135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4" i="1" l="1"/>
  <c r="D25" i="4"/>
  <c r="C21" i="3"/>
  <c r="C24" i="2"/>
  <c r="C124" i="1"/>
  <c r="C48" i="1" l="1"/>
  <c r="B6" i="13"/>
  <c r="E60" i="13"/>
  <c r="C60" i="13"/>
  <c r="C27" i="4"/>
  <c r="C26" i="4"/>
  <c r="B60" i="13" l="1"/>
  <c r="B59" i="13"/>
  <c r="D59" i="13"/>
  <c r="B58" i="13"/>
  <c r="D58" i="13"/>
  <c r="D57" i="13"/>
  <c r="B57" i="13"/>
  <c r="D56" i="13"/>
  <c r="B56" i="13"/>
  <c r="D55" i="13"/>
  <c r="B55" i="13"/>
  <c r="B2" i="4"/>
  <c r="B3" i="4"/>
  <c r="B2" i="3"/>
  <c r="B3" i="3"/>
  <c r="B2" i="2"/>
  <c r="B3" i="2"/>
  <c r="B2" i="1"/>
  <c r="B3" i="1"/>
  <c r="F58" i="13" l="1"/>
  <c r="D24" i="2" s="1"/>
  <c r="F60" i="13"/>
  <c r="E25" i="4" s="1"/>
  <c r="F59" i="13"/>
  <c r="D21" i="3" s="1"/>
  <c r="F57" i="13"/>
  <c r="D124" i="1" s="1"/>
  <c r="F56" i="13"/>
  <c r="D114" i="1" s="1"/>
  <c r="F55" i="13"/>
  <c r="D48" i="1" s="1"/>
  <c r="C13" i="13"/>
  <c r="C12" i="13"/>
  <c r="C11" i="13"/>
  <c r="C16" i="13" l="1"/>
  <c r="C17" i="13"/>
  <c r="B5" i="4" l="1"/>
  <c r="B4" i="4"/>
  <c r="B5" i="3"/>
  <c r="B4" i="3"/>
  <c r="B5" i="2"/>
  <c r="B4" i="2"/>
  <c r="B5" i="1"/>
  <c r="B4" i="1"/>
  <c r="C15" i="13" l="1"/>
  <c r="F12" i="13" l="1"/>
  <c r="C25" i="4"/>
  <c r="F11" i="13" s="1"/>
  <c r="F13" i="13" l="1"/>
  <c r="B124" i="1"/>
  <c r="B17" i="13" s="1"/>
  <c r="B114" i="1"/>
  <c r="B16" i="13" s="1"/>
  <c r="B48" i="1"/>
  <c r="B15" i="13" s="1"/>
  <c r="B21" i="3" l="1"/>
  <c r="B13" i="13" s="1"/>
  <c r="B24" i="2"/>
  <c r="B12" i="13" s="1"/>
  <c r="B11" i="13" l="1"/>
  <c r="B12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58" authorId="0" shapeId="0" xr:uid="{00000000-0006-0000-0000-000001000000}">
      <text>
        <r>
          <rPr>
            <sz val="9"/>
            <color indexed="81"/>
            <rFont val="Tahoma"/>
            <family val="2"/>
          </rPr>
          <t xml:space="preserve">
Update link once finalised for new workbook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51"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117"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<sst xmlns="http://schemas.openxmlformats.org/spreadsheetml/2006/main" count="394" uniqueCount="224">
  <si>
    <t>Secretary and Chief Executive Expense Disclosures: A Guide for Agency Staff</t>
  </si>
  <si>
    <t>The following is a summary from "Public Service Secretaries and Chief Executive Expense Disclosures: A Guide for Agency Staff"
Please read that in full first.</t>
  </si>
  <si>
    <t>In the following worksheets, cells shaded light green require input. All other cells are locked to prevent change.</t>
  </si>
  <si>
    <t>Purpose</t>
  </si>
  <si>
    <t>The purpose of regular public disclosure of secretaries and/or chief executive's expenses is to provide transparency and accountability for discretionary expenditure by Public Service agencies and statutory Crown entities.</t>
  </si>
  <si>
    <r>
      <t>Publishing clear and detailed disclosures is integral to building and maintaining the public's trust and confidence in the</t>
    </r>
    <r>
      <rPr>
        <sz val="11"/>
        <color rgb="FFFF0000"/>
        <rFont val="Arial"/>
        <family val="2"/>
      </rPr>
      <t xml:space="preserve"> </t>
    </r>
    <r>
      <rPr>
        <sz val="11"/>
        <rFont val="Arial"/>
        <family val="2"/>
      </rPr>
      <t>Public service.</t>
    </r>
  </si>
  <si>
    <t>What is covered?</t>
  </si>
  <si>
    <r>
      <t xml:space="preserve">Description
</t>
    </r>
    <r>
      <rPr>
        <sz val="10"/>
        <color theme="0"/>
        <rFont val="Arial"/>
        <family val="2"/>
      </rPr>
      <t>(e.g. event tickets, etc)</t>
    </r>
  </si>
  <si>
    <t>All expenses for items offered, accepted or declined by secretaries or chief executives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</si>
  <si>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</si>
  <si>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Secretary and chief executive expenses are not generally regarded as personal or commercially sensitive. Refer to the Ombudsman Guide to Chief Executive Expenses for guidance.</t>
  </si>
  <si>
    <t>Business or corporate expenses for the organisation that are met from the secretaries or chief executive's budget or paid by their credit card are excluded.</t>
  </si>
  <si>
    <t>Expense disclosures cover the full period of the report, and are completed by each secretary or chief executive, including in Acting roles - Complete a separate workbook for each.</t>
  </si>
  <si>
    <t>How does it work?</t>
  </si>
  <si>
    <t xml:space="preserve">Secretaries or chief executives disclose the expenses, gifts &amp; hospitality they have expended or been offered using this Excel workbook. </t>
  </si>
  <si>
    <t>Secretaries or chief executives formally approve completed Excel workbooks and an appropriate person reviews them (see guidance).</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</si>
  <si>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</si>
  <si>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</si>
  <si>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</si>
  <si>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</si>
  <si>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</si>
  <si>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r>
      <t xml:space="preserve">This tab contains a summary of the information presented: it includes a single place to update entity information, running totals of the different types of expenses and gifts/benefits, and records the </t>
    </r>
    <r>
      <rPr>
        <u/>
        <sz val="11"/>
        <rFont val="Arial"/>
        <family val="2"/>
      </rPr>
      <t>required</t>
    </r>
    <r>
      <rPr>
        <sz val="11"/>
        <rFont val="Arial"/>
        <family val="2"/>
      </rPr>
      <t xml:space="preserve"> checks and sign-offs </t>
    </r>
    <r>
      <rPr>
        <u/>
        <sz val="11"/>
        <rFont val="Arial"/>
        <family val="2"/>
      </rPr>
      <t>before publication</t>
    </r>
    <r>
      <rPr>
        <sz val="11"/>
        <rFont val="Arial"/>
        <family val="2"/>
      </rPr>
      <t>.</t>
    </r>
  </si>
  <si>
    <t>Travel</t>
  </si>
  <si>
    <t xml:space="preserve">All expenses incurred by secretaries or chief executives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</si>
  <si>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</si>
  <si>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secretary or chief executive to people external to Public Service agenices and statutory Crown entities. </t>
  </si>
  <si>
    <t>All other expenses</t>
  </si>
  <si>
    <t>All other expenses incurred by the secretary or chief executive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</si>
  <si>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</si>
  <si>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</si>
  <si>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offered, accepted or declined by the secretary or chief executive from people external to Public Service agencies and statutory Crown entities are disclosed. A brief explanation of what the secretary or chief executive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</si>
  <si>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</si>
  <si>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 such as a cultural gift).</t>
  </si>
  <si>
    <t>How to present information</t>
  </si>
  <si>
    <t>Provide information using this Excel workbook: https://www.publicservice.govt.nz/resources/ce-expenses-disclosure/</t>
  </si>
  <si>
    <t>Complete separate tables for each category using the tabs provided in this Excel workbook: Travel, Hospitality, Gifts and Benefits, All other expenses.</t>
  </si>
  <si>
    <r>
      <t xml:space="preserve">Complete all fields. The header (organisation name, secretary or chief executive name and reporting period) will pre-populate once you enter it on the </t>
    </r>
    <r>
      <rPr>
        <u/>
        <sz val="11"/>
        <color theme="1"/>
        <rFont val="Arial"/>
        <family val="2"/>
      </rPr>
      <t>'Summary and sign-off' tab.</t>
    </r>
  </si>
  <si>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</si>
  <si>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</si>
  <si>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secretary or chief executive, including those in Acting roles.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</si>
  <si>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</si>
  <si>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</si>
  <si>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</si>
  <si>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</si>
  <si>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Secretary or Chief Executive’s expenses, gifts and hospitality as part of its commitment to transparency and accountability".</t>
  </si>
  <si>
    <t>Further assistance</t>
  </si>
  <si>
    <t>The above is a summary from "Secretary or Chief Executive Expense Disclosures: A Guide for Agency Staff": https://www.publicservice.govt.nz/assets/Legacy/resources/Chief-Executive-Expense-Disclosure-Guide.pdf 
Please read that in full first.</t>
  </si>
  <si>
    <r>
      <rPr>
        <sz val="11"/>
        <rFont val="Arial"/>
        <family val="2"/>
      </rPr>
      <t xml:space="preserve">If you have any questions please contact </t>
    </r>
    <r>
      <rPr>
        <u/>
        <sz val="11"/>
        <color theme="10"/>
        <rFont val="Arial"/>
        <family val="2"/>
      </rPr>
      <t>ceexpenses@publicservice.govt.nz</t>
    </r>
  </si>
  <si>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</si>
  <si>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</si>
  <si>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Provide information using the Commissions Excel workbook - Click Here</t>
  </si>
  <si>
    <t>Secretary or Chief Executive Expenses, Gifts and Benefits Disclosure - summary &amp; sign-off*</t>
  </si>
  <si>
    <t>Organisation Name*</t>
  </si>
  <si>
    <t>External Reporting Board</t>
  </si>
  <si>
    <t>Secretary or Chief Executive**</t>
  </si>
  <si>
    <t>April Mackenzie</t>
  </si>
  <si>
    <t>Disclosure period start***</t>
  </si>
  <si>
    <t>Disclosure period end***</t>
  </si>
  <si>
    <t>Agency totals check</t>
  </si>
  <si>
    <t>Secretary or Chief Executive approval****</t>
  </si>
  <si>
    <t>This disclosure has been approved by the Departmental Secretary or Chief Executive</t>
  </si>
  <si>
    <t>Other sign-off****</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</si>
  <si>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</si>
  <si>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</si>
  <si>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</si>
  <si>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</si>
  <si>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</si>
  <si>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</si>
  <si>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</si>
  <si>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</si>
  <si>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</si>
  <si>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</si>
  <si>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</si>
  <si>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</si>
  <si>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</si>
  <si>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</si>
  <si>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</si>
  <si>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</si>
  <si>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</si>
  <si>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</si>
  <si>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</si>
  <si>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</si>
  <si>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</si>
  <si>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</si>
  <si>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</si>
  <si>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</si>
  <si>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</si>
  <si>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</si>
  <si>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</si>
  <si>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</si>
  <si>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</si>
  <si>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not yet been approved by the Departmental Secretary or Chief Executive</t>
  </si>
  <si>
    <t>Type here who else has approved this disclosure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</si>
  <si>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</si>
  <si>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</si>
  <si>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</si>
  <si>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</si>
  <si>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</si>
  <si>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</si>
  <si>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</si>
  <si>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</si>
  <si>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</si>
  <si>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</si>
  <si>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</si>
  <si>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</si>
  <si>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</si>
  <si>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</si>
  <si>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</si>
  <si>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</si>
  <si>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</si>
  <si>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</si>
  <si>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</si>
  <si>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</si>
  <si>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</si>
  <si>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</si>
  <si>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</si>
  <si>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</si>
  <si>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</si>
  <si>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</si>
  <si>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</si>
  <si>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</si>
  <si>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</si>
  <si>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</si>
  <si>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</si>
  <si>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</si>
  <si>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</si>
  <si>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Taxis</t>
  </si>
  <si>
    <t>Queenstown</t>
  </si>
  <si>
    <t>Taxi</t>
  </si>
  <si>
    <t>Meals</t>
  </si>
  <si>
    <t>Parking</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</si>
  <si>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</si>
  <si>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</si>
  <si>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</si>
  <si>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Auckland</t>
  </si>
  <si>
    <t>Wellington</t>
  </si>
  <si>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</si>
  <si>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</si>
  <si>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</si>
  <si>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</si>
  <si>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</si>
  <si>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</si>
  <si>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</si>
  <si>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</si>
  <si>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</si>
  <si>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</si>
  <si>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</si>
  <si>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</si>
  <si>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</si>
  <si>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</si>
  <si>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</si>
  <si>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</si>
  <si>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</si>
  <si>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</si>
  <si>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</si>
  <si>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</si>
  <si>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</si>
  <si>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</si>
  <si>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</si>
  <si>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</si>
  <si>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</si>
  <si>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</si>
  <si>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</si>
  <si>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Cellphone monthly plan</t>
  </si>
  <si>
    <t>Cellphone and data costs</t>
  </si>
  <si>
    <t>Cellphone and data costs including roaming pack</t>
  </si>
  <si>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</si>
  <si>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</si>
  <si>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</si>
  <si>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</si>
  <si>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</si>
  <si>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</si>
  <si>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</si>
  <si>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</si>
  <si>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</si>
  <si>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</si>
  <si>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</si>
  <si>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</si>
  <si>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</si>
  <si>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</si>
  <si>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</si>
  <si>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</si>
  <si>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</si>
  <si>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Flights</t>
  </si>
  <si>
    <t>18-20 September 2024</t>
  </si>
  <si>
    <t>2 nights Accommodation</t>
  </si>
  <si>
    <t>Climate and Assurance Decision</t>
  </si>
  <si>
    <t>SLT away days</t>
  </si>
  <si>
    <t>XRB Board meeting</t>
  </si>
  <si>
    <t>1 night accommodation</t>
  </si>
  <si>
    <t>Coffee with one other</t>
  </si>
  <si>
    <t>Taxi with 2 other</t>
  </si>
  <si>
    <t>car rental</t>
  </si>
  <si>
    <t>Nelson</t>
  </si>
  <si>
    <t>XRB Stakeholder event</t>
  </si>
  <si>
    <t>6-7 November 1994</t>
  </si>
  <si>
    <t>7-10 Novemeber 2024</t>
  </si>
  <si>
    <t>1 night Accommodation</t>
  </si>
  <si>
    <t xml:space="preserve">Meetings </t>
  </si>
  <si>
    <t>13-15 August 2024</t>
  </si>
  <si>
    <t>Christchurch</t>
  </si>
  <si>
    <t>28-30 August 2024</t>
  </si>
  <si>
    <t>28-30 August 2025</t>
  </si>
  <si>
    <t>Meeting with Boutique Investment Group</t>
  </si>
  <si>
    <t>Meeting with Minister of Commerce &amp; Consumer Affairs and Boutique Investment Group</t>
  </si>
  <si>
    <t xml:space="preserve">Meeting with Minister of Commerce &amp; Consumer Affairs </t>
  </si>
  <si>
    <t>Wellington &amp; Auckland</t>
  </si>
  <si>
    <t>25-26 September 2024</t>
  </si>
  <si>
    <t>Interviews for staff recruitment</t>
  </si>
  <si>
    <t>14-17 October 2024</t>
  </si>
  <si>
    <t>27-28 November 2024</t>
  </si>
  <si>
    <t>Financial Reporting Council March Quarterly meeting</t>
  </si>
  <si>
    <t>Financial Reporting Council March Quarterly meeting and Board meeting</t>
  </si>
  <si>
    <t>Investor Group on Climate Change Conference</t>
  </si>
  <si>
    <t>Meeting with Vice Chair of International Sustainability Board</t>
  </si>
  <si>
    <t>Meeting with Deputy Chair of Sustainability Reporting Board</t>
  </si>
  <si>
    <t>Institute of Finance Professionals New Zealand presentation</t>
  </si>
  <si>
    <t>NZ Accounting Standards Board meeting</t>
  </si>
  <si>
    <t>NZ Accounting Standards Board meeting, meeting with staff and Boutique Investment Group representatives representatives</t>
  </si>
  <si>
    <t>Melbourne, Australia</t>
  </si>
  <si>
    <t>Melbourne, Australia-Wellington</t>
  </si>
  <si>
    <t>Queenstown-Melbourne, Australia</t>
  </si>
  <si>
    <t>Melbourne, Australia-Auckland</t>
  </si>
  <si>
    <t>XRB Board Chair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</si>
</sst>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41"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u/>
      <sz val="11"/>
      <name val="Arial"/>
      <family val="2"/>
    </font>
    <font>
      <b/>
      <sz val="11"/>
      <color rgb="FFFF0000"/>
      <name val="Arial"/>
      <family val="2"/>
    </font>
    <font>
      <b/>
      <sz val="14"/>
      <color theme="0"/>
      <name val="Arial"/>
      <family val="2"/>
    </font>
    <font>
      <u/>
      <sz val="11"/>
      <color theme="1"/>
      <name val="Arial"/>
      <family val="2"/>
    </font>
    <font>
      <sz val="10"/>
      <color rgb="FFFF0000"/>
      <name val="Arial"/>
      <family val="2"/>
    </font>
    <font>
      <sz val="8"/>
      <name val="Arial"/>
      <family val="2"/>
    </font>
  </fonts>
  <fills count="13">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theme="0"/>
        <bgColor indexed="64"/>
      </patternFill>
    </fill>
    <fill>
      <patternFill patternType="solid">
        <fgColor rgb="FFCCFFCC"/>
        <bgColor rgb="FFCCFFCC"/>
      </patternFill>
    </fill>
  </fills>
  <borders count="12">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style="thin">
        <color rgb="FFBFBFBF"/>
      </left>
      <right style="thin">
        <color rgb="FFBFBFBF"/>
      </right>
      <top style="thin">
        <color rgb="FFBFBFBF"/>
      </top>
      <bottom style="thin">
        <color rgb="FFBFBFBF"/>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60">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0"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vertical="center"/>
    </xf>
    <xf numFmtId="0" fontId="12" fillId="0" borderId="0" xfId="1" applyFont="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2"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0"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1"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3"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167" fontId="15" fillId="9" borderId="3" xfId="0" applyNumberFormat="1" applyFont="1" applyFill="1" applyBorder="1" applyAlignment="1" applyProtection="1">
      <alignment vertical="center"/>
      <protection locked="0"/>
    </xf>
    <xf numFmtId="164" fontId="15" fillId="9" borderId="4" xfId="0" applyNumberFormat="1" applyFont="1" applyFill="1" applyBorder="1" applyAlignment="1" applyProtection="1">
      <alignment vertical="center" wrapText="1"/>
      <protection locked="0"/>
    </xf>
    <xf numFmtId="0" fontId="15" fillId="9" borderId="4" xfId="0" applyFont="1" applyFill="1" applyBorder="1" applyAlignment="1" applyProtection="1">
      <alignment vertical="center" wrapText="1"/>
      <protection locked="0"/>
    </xf>
    <xf numFmtId="0" fontId="15" fillId="9" borderId="5" xfId="0" applyFont="1" applyFill="1" applyBorder="1" applyAlignment="1" applyProtection="1">
      <alignment vertical="center" wrapText="1"/>
      <protection locked="0"/>
    </xf>
    <xf numFmtId="167" fontId="15"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5" fillId="9" borderId="4" xfId="0" applyFont="1" applyFill="1" applyBorder="1" applyAlignment="1" applyProtection="1">
      <alignment horizontal="left" vertical="center" wrapText="1"/>
      <protection locked="0"/>
    </xf>
    <xf numFmtId="164" fontId="15" fillId="9" borderId="4" xfId="0" applyNumberFormat="1" applyFont="1" applyFill="1" applyBorder="1" applyAlignment="1" applyProtection="1">
      <alignment horizontal="right" vertical="center" wrapText="1"/>
      <protection locked="0"/>
    </xf>
    <xf numFmtId="0" fontId="10" fillId="0" borderId="0" xfId="1" applyFill="1" applyAlignment="1">
      <alignment wrapText="1"/>
    </xf>
    <xf numFmtId="167" fontId="15" fillId="9" borderId="8" xfId="0" applyNumberFormat="1" applyFont="1" applyFill="1" applyBorder="1" applyAlignment="1" applyProtection="1">
      <alignment vertical="center" wrapText="1"/>
      <protection locked="0"/>
    </xf>
    <xf numFmtId="164" fontId="15" fillId="9" borderId="9" xfId="0" applyNumberFormat="1" applyFont="1" applyFill="1" applyBorder="1" applyAlignment="1" applyProtection="1">
      <alignment vertical="center" wrapText="1"/>
      <protection locked="0"/>
    </xf>
    <xf numFmtId="0" fontId="15" fillId="9" borderId="9" xfId="0" applyFont="1" applyFill="1" applyBorder="1" applyAlignment="1" applyProtection="1">
      <alignment vertical="center" wrapText="1"/>
      <protection locked="0"/>
    </xf>
    <xf numFmtId="0" fontId="15" fillId="9" borderId="10" xfId="0" applyFont="1"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3" fillId="3" borderId="0" xfId="0" applyNumberFormat="1" applyFont="1" applyFill="1" applyAlignment="1">
      <alignment horizontal="center"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0" fillId="10" borderId="4" xfId="0" applyFill="1" applyBorder="1" applyAlignment="1" applyProtection="1">
      <alignment horizontal="lef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0" fillId="10" borderId="5" xfId="0" applyFill="1" applyBorder="1" applyAlignment="1" applyProtection="1">
      <alignment horizontal="left" vertical="center" wrapText="1"/>
      <protection locked="0"/>
    </xf>
    <xf numFmtId="0" fontId="33" fillId="3" borderId="0" xfId="0" applyFont="1" applyFill="1" applyAlignment="1">
      <alignment horizontal="center" vertical="center" wrapText="1"/>
    </xf>
    <xf numFmtId="0" fontId="36" fillId="10" borderId="7" xfId="0" applyFont="1" applyFill="1" applyBorder="1" applyAlignment="1">
      <alignment horizontal="center" vertical="center" wrapText="1"/>
    </xf>
    <xf numFmtId="0" fontId="12" fillId="11" borderId="0" xfId="1" applyFont="1" applyFill="1" applyAlignment="1" applyProtection="1">
      <alignment horizontal="justify" vertical="center"/>
    </xf>
    <xf numFmtId="0" fontId="39" fillId="0" borderId="0" xfId="0" applyFont="1" applyAlignment="1">
      <alignment wrapText="1"/>
    </xf>
    <xf numFmtId="165" fontId="0" fillId="10" borderId="4" xfId="2" applyFont="1" applyFill="1" applyBorder="1" applyAlignment="1" applyProtection="1">
      <alignment vertical="center" wrapText="1"/>
      <protection locked="0"/>
    </xf>
    <xf numFmtId="167" fontId="15" fillId="10" borderId="3" xfId="0" applyNumberFormat="1" applyFont="1" applyFill="1" applyBorder="1" applyAlignment="1" applyProtection="1">
      <alignment horizontal="right" vertical="center" wrapText="1"/>
      <protection locked="0"/>
    </xf>
    <xf numFmtId="167" fontId="15" fillId="10" borderId="3" xfId="0" applyNumberFormat="1" applyFont="1" applyFill="1" applyBorder="1" applyAlignment="1" applyProtection="1">
      <alignment horizontal="right" vertical="center"/>
      <protection locked="0"/>
    </xf>
    <xf numFmtId="0" fontId="0" fillId="0" borderId="0" xfId="0" applyAlignment="1" applyProtection="1">
      <alignment horizontal="right" wrapText="1"/>
      <protection locked="0"/>
    </xf>
    <xf numFmtId="0" fontId="0" fillId="0" borderId="0" xfId="0" applyAlignment="1" applyProtection="1">
      <alignment horizontal="right"/>
      <protection locked="0"/>
    </xf>
    <xf numFmtId="0" fontId="15" fillId="10" borderId="5" xfId="0" applyFont="1" applyFill="1" applyBorder="1" applyAlignment="1" applyProtection="1">
      <alignment horizontal="left" vertical="center" wrapText="1"/>
      <protection locked="0"/>
    </xf>
    <xf numFmtId="0" fontId="0" fillId="12" borderId="11" xfId="0" applyFill="1" applyBorder="1" applyAlignment="1" applyProtection="1">
      <alignment vertical="center" wrapText="1"/>
      <protection locked="0"/>
    </xf>
    <xf numFmtId="0" fontId="15" fillId="0" borderId="0" xfId="0" applyFont="1" applyAlignment="1">
      <alignment horizontal="center" vertical="center" wrapText="1" readingOrder="1"/>
    </xf>
    <xf numFmtId="0" fontId="14" fillId="10" borderId="2" xfId="0" applyFont="1" applyFill="1" applyBorder="1" applyAlignment="1" applyProtection="1">
      <alignment horizontal="left" vertical="center" wrapText="1" readingOrder="1"/>
      <protection locked="0"/>
    </xf>
    <xf numFmtId="0" fontId="13" fillId="0" borderId="6" xfId="0" applyFont="1" applyBorder="1" applyAlignment="1">
      <alignment horizontal="left" vertical="center"/>
    </xf>
    <xf numFmtId="0" fontId="37" fillId="2" borderId="0" xfId="0" applyFont="1" applyFill="1" applyAlignment="1">
      <alignment horizontal="center" vertical="center"/>
    </xf>
    <xf numFmtId="0" fontId="34" fillId="10" borderId="2" xfId="0" applyFont="1" applyFill="1" applyBorder="1" applyAlignment="1" applyProtection="1">
      <alignment horizontal="left" vertical="center" wrapText="1" readingOrder="1"/>
      <protection locked="0"/>
    </xf>
    <xf numFmtId="167" fontId="34" fillId="10"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33" fillId="3" borderId="0" xfId="0" applyFont="1" applyFill="1" applyAlignment="1">
      <alignment horizontal="center" vertical="center" wrapText="1"/>
    </xf>
    <xf numFmtId="0" fontId="22" fillId="2" borderId="0" xfId="0" applyFont="1" applyFill="1" applyAlignment="1">
      <alignment horizontal="center" vertical="center"/>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info@data.govt.nz" TargetMode="External"/><Relationship Id="rId7" Type="http://schemas.openxmlformats.org/officeDocument/2006/relationships/printerSettings" Target="../printerSettings/printerSettings1.bin"/><Relationship Id="rId2" Type="http://schemas.openxmlformats.org/officeDocument/2006/relationships/hyperlink" Target="https://www.publicservice.govt.nz/resources/ce-expenses-disclosure/" TargetMode="External"/><Relationship Id="rId1" Type="http://schemas.openxmlformats.org/officeDocument/2006/relationships/hyperlink" Target="https://www.data.govt.nz/toolkit/how-do-i-add-or-update-our-chief-executive-expenses/" TargetMode="External"/><Relationship Id="rId6" Type="http://schemas.openxmlformats.org/officeDocument/2006/relationships/hyperlink" Target="https://www.publicservice.govt.nz/assets/Legacy/resources/Chief-Executive-Expense-Disclosure-Guide.pdf" TargetMode="External"/><Relationship Id="rId5" Type="http://schemas.openxmlformats.org/officeDocument/2006/relationships/hyperlink" Target="https://www.data.govt.nz/toolkit/how-do-i-add-or-update-our-chief-executive-expenses/" TargetMode="External"/><Relationship Id="rId4" Type="http://schemas.openxmlformats.org/officeDocument/2006/relationships/hyperlink" Target="https://www.publicservice.govt.nz/resources/ce-expenses-disclosure/" TargetMode="External"/><Relationship Id="rId9"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2"/>
  <sheetViews>
    <sheetView zoomScaleNormal="100" workbookViewId="0">
      <selection activeCell="A48" sqref="A48"/>
    </sheetView>
  </sheetViews>
  <sheetFormatPr defaultColWidth="0" defaultRowHeight="14.25" zeroHeight="1" x14ac:dyDescent="0.2"/>
  <cols>
    <col min="1" max="1" width="219.28515625" style="41" customWidth="1"/>
    <col min="2" max="2" width="33.28515625" style="40" customWidth="1"/>
    <col min="3" max="16384" width="8.7109375" hidden="1"/>
  </cols>
  <sheetData>
    <row r="1" spans="1:2" ht="23.25" customHeight="1" x14ac:dyDescent="0.2">
      <c r="A1" s="39" t="s">
        <v>0</v>
      </c>
    </row>
    <row r="2" spans="1:2" ht="33" customHeight="1" x14ac:dyDescent="0.2">
      <c r="A2" s="103" t="s">
        <v>1</v>
      </c>
    </row>
    <row r="3" spans="1:2" ht="17.25" customHeight="1" x14ac:dyDescent="0.2"/>
    <row r="4" spans="1:2" ht="23.25" customHeight="1" x14ac:dyDescent="0.2">
      <c r="A4" s="129" t="s">
        <v>2</v>
      </c>
    </row>
    <row r="5" spans="1:2" ht="17.25" customHeight="1" x14ac:dyDescent="0.2"/>
    <row r="6" spans="1:2" ht="23.25" customHeight="1" x14ac:dyDescent="0.2">
      <c r="A6" s="42" t="s">
        <v>3</v>
      </c>
    </row>
    <row r="7" spans="1:2" ht="17.25" customHeight="1" x14ac:dyDescent="0.2">
      <c r="A7" s="43" t="s">
        <v>4</v>
      </c>
    </row>
    <row r="8" spans="1:2" ht="17.25" customHeight="1" x14ac:dyDescent="0.2">
      <c r="A8" s="43" t="s">
        <v>5</v>
      </c>
    </row>
    <row r="9" spans="1:2" ht="17.25" customHeight="1" x14ac:dyDescent="0.2">
      <c r="A9" s="43"/>
    </row>
    <row r="10" spans="1:2" ht="23.25" customHeight="1" x14ac:dyDescent="0.2">
      <c r="A10" s="42" t="s">
        <v>6</v>
      </c>
      <c r="B10" s="69" t="s">
        <v>7</v>
      </c>
    </row>
    <row r="11" spans="1:2" ht="17.25" customHeight="1" x14ac:dyDescent="0.2">
      <c r="A11" s="44" t="s">
        <v>8</v>
      </c>
    </row>
    <row r="12" spans="1:2" ht="17.25" customHeight="1" x14ac:dyDescent="0.2">
      <c r="A12" s="43" t="s">
        <v>9</v>
      </c>
    </row>
    <row r="13" spans="1:2" ht="17.25" customHeight="1" x14ac:dyDescent="0.2">
      <c r="A13" s="43" t="s">
        <v>10</v>
      </c>
    </row>
    <row r="14" spans="1:2" ht="17.25" customHeight="1" x14ac:dyDescent="0.2">
      <c r="A14" s="45" t="s">
        <v>11</v>
      </c>
    </row>
    <row r="15" spans="1:2" ht="17.25" customHeight="1" x14ac:dyDescent="0.2">
      <c r="A15" s="43" t="s">
        <v>12</v>
      </c>
    </row>
    <row r="16" spans="1:2" ht="17.25" customHeight="1" x14ac:dyDescent="0.2">
      <c r="A16" s="43"/>
    </row>
    <row r="17" spans="1:1" ht="23.25" customHeight="1" x14ac:dyDescent="0.2">
      <c r="A17" s="42" t="s">
        <v>13</v>
      </c>
    </row>
    <row r="18" spans="1:1" ht="17.25" customHeight="1" x14ac:dyDescent="0.2">
      <c r="A18" s="45" t="s">
        <v>14</v>
      </c>
    </row>
    <row r="19" spans="1:1" ht="17.25" customHeight="1" x14ac:dyDescent="0.2">
      <c r="A19" s="45" t="s">
        <v>15</v>
      </c>
    </row>
    <row r="20" spans="1:1" ht="17.25" customHeight="1" x14ac:dyDescent="0.2">
      <c r="A20" s="65" t="s">
        <v>16</v>
      </c>
    </row>
    <row r="21" spans="1:1" ht="17.25" customHeight="1" x14ac:dyDescent="0.2">
      <c r="A21" s="46"/>
    </row>
    <row r="22" spans="1:1" ht="23.25" customHeight="1" x14ac:dyDescent="0.2">
      <c r="A22" s="42" t="s">
        <v>17</v>
      </c>
    </row>
    <row r="23" spans="1:1" ht="17.25" customHeight="1" x14ac:dyDescent="0.2">
      <c r="A23" s="46" t="s">
        <v>18</v>
      </c>
    </row>
    <row r="24" spans="1:1" ht="17.25" customHeight="1" x14ac:dyDescent="0.2">
      <c r="A24" s="46"/>
    </row>
    <row r="25" spans="1:1" ht="23.25" customHeight="1" x14ac:dyDescent="0.2">
      <c r="A25" s="42" t="s">
        <v>19</v>
      </c>
    </row>
    <row r="26" spans="1:1" ht="17.25" customHeight="1" x14ac:dyDescent="0.2">
      <c r="A26" s="47" t="s">
        <v>20</v>
      </c>
    </row>
    <row r="27" spans="1:1" ht="32.25" customHeight="1" x14ac:dyDescent="0.2">
      <c r="A27" s="45" t="s">
        <v>21</v>
      </c>
    </row>
    <row r="28" spans="1:1" ht="17.25" customHeight="1" x14ac:dyDescent="0.2">
      <c r="A28" s="47" t="s">
        <v>22</v>
      </c>
    </row>
    <row r="29" spans="1:1" ht="32.25" customHeight="1" x14ac:dyDescent="0.2">
      <c r="A29" s="45" t="s">
        <v>23</v>
      </c>
    </row>
    <row r="30" spans="1:1" ht="17.25" customHeight="1" x14ac:dyDescent="0.2">
      <c r="A30" s="47" t="s">
        <v>24</v>
      </c>
    </row>
    <row r="31" spans="1:1" ht="17.25" customHeight="1" x14ac:dyDescent="0.2">
      <c r="A31" s="45" t="s">
        <v>25</v>
      </c>
    </row>
    <row r="32" spans="1:1" ht="17.25" customHeight="1" x14ac:dyDescent="0.2">
      <c r="A32" s="47" t="s">
        <v>26</v>
      </c>
    </row>
    <row r="33" spans="1:1" ht="32.25" customHeight="1" x14ac:dyDescent="0.2">
      <c r="A33" s="45" t="s">
        <v>27</v>
      </c>
    </row>
    <row r="34" spans="1:1" ht="32.25" customHeight="1" x14ac:dyDescent="0.2">
      <c r="A34" s="44" t="s">
        <v>28</v>
      </c>
    </row>
    <row r="35" spans="1:1" ht="17.25" customHeight="1" x14ac:dyDescent="0.2">
      <c r="A35" s="47" t="s">
        <v>29</v>
      </c>
    </row>
    <row r="36" spans="1:1" ht="32.25" customHeight="1" x14ac:dyDescent="0.2">
      <c r="A36" s="45" t="s">
        <v>30</v>
      </c>
    </row>
    <row r="37" spans="1:1" ht="32.25" customHeight="1" x14ac:dyDescent="0.2">
      <c r="A37" s="45" t="s">
        <v>31</v>
      </c>
    </row>
    <row r="38" spans="1:1" ht="32.25" customHeight="1" x14ac:dyDescent="0.2">
      <c r="A38" s="45" t="s">
        <v>32</v>
      </c>
    </row>
    <row r="39" spans="1:1" ht="17.25" customHeight="1" x14ac:dyDescent="0.2">
      <c r="A39" s="44"/>
    </row>
    <row r="40" spans="1:1" ht="22.5" customHeight="1" x14ac:dyDescent="0.2">
      <c r="A40" s="42" t="s">
        <v>33</v>
      </c>
    </row>
    <row r="41" spans="1:1" ht="17.25" customHeight="1" x14ac:dyDescent="0.2">
      <c r="A41" s="51" t="s">
        <v>34</v>
      </c>
    </row>
    <row r="42" spans="1:1" ht="17.25" customHeight="1" x14ac:dyDescent="0.2">
      <c r="A42" s="48" t="s">
        <v>35</v>
      </c>
    </row>
    <row r="43" spans="1:1" ht="17.25" customHeight="1" x14ac:dyDescent="0.2">
      <c r="A43" s="46" t="s">
        <v>36</v>
      </c>
    </row>
    <row r="44" spans="1:1" ht="32.25" customHeight="1" x14ac:dyDescent="0.2">
      <c r="A44" s="46" t="s">
        <v>37</v>
      </c>
    </row>
    <row r="45" spans="1:1" ht="32.25" customHeight="1" x14ac:dyDescent="0.2">
      <c r="A45" s="46" t="s">
        <v>38</v>
      </c>
    </row>
    <row r="46" spans="1:1" ht="17.25" customHeight="1" x14ac:dyDescent="0.2">
      <c r="A46" s="49" t="s">
        <v>39</v>
      </c>
    </row>
    <row r="47" spans="1:1" ht="32.25" customHeight="1" x14ac:dyDescent="0.2">
      <c r="A47" s="45" t="s">
        <v>40</v>
      </c>
    </row>
    <row r="48" spans="1:1" ht="32.25" customHeight="1" x14ac:dyDescent="0.2">
      <c r="A48" s="45" t="s">
        <v>41</v>
      </c>
    </row>
    <row r="49" spans="1:1" ht="32.25" customHeight="1" x14ac:dyDescent="0.2">
      <c r="A49" s="46" t="s">
        <v>42</v>
      </c>
    </row>
    <row r="50" spans="1:1" ht="17.25" customHeight="1" x14ac:dyDescent="0.2">
      <c r="A50" s="46" t="s">
        <v>43</v>
      </c>
    </row>
    <row r="51" spans="1:1" x14ac:dyDescent="0.2">
      <c r="A51" s="46" t="s">
        <v>44</v>
      </c>
    </row>
    <row r="52" spans="1:1" ht="17.25" customHeight="1" x14ac:dyDescent="0.2">
      <c r="A52" s="46"/>
    </row>
    <row r="53" spans="1:1" ht="22.5" customHeight="1" x14ac:dyDescent="0.2">
      <c r="A53" s="42" t="s">
        <v>45</v>
      </c>
    </row>
    <row r="54" spans="1:1" ht="32.25" customHeight="1" x14ac:dyDescent="0.2">
      <c r="A54" s="131" t="s">
        <v>46</v>
      </c>
    </row>
    <row r="55" spans="1:1" ht="17.25" customHeight="1" x14ac:dyDescent="0.2">
      <c r="A55" s="50" t="s">
        <v>47</v>
      </c>
    </row>
    <row r="56" spans="1:1" ht="17.25" customHeight="1" x14ac:dyDescent="0.2">
      <c r="A56" s="51" t="s">
        <v>48</v>
      </c>
    </row>
    <row r="57" spans="1:1" ht="17.25" customHeight="1" x14ac:dyDescent="0.2">
      <c r="A57" s="65" t="s">
        <v>49</v>
      </c>
    </row>
    <row r="58" spans="1:1" ht="17.25" customHeight="1" x14ac:dyDescent="0.2">
      <c r="A58" s="130" t="s">
        <v>50</v>
      </c>
    </row>
    <row r="59" spans="1:1" x14ac:dyDescent="0.2"/>
    <row r="61" spans="1:1" hidden="1" x14ac:dyDescent="0.2">
      <c r="A61" s="52"/>
    </row>
    <row r="62" spans="1:1" x14ac:dyDescent="0.2"/>
  </sheetData>
  <hyperlinks>
    <hyperlink ref="A20" r:id="rId1" xr:uid="{00000000-0004-0000-0000-000000000000}"/>
    <hyperlink ref="A41" r:id="rId2" xr:uid="{00000000-0004-0000-0000-000001000000}"/>
    <hyperlink ref="A56" r:id="rId3" display="mailto:info@data.govt.nz" xr:uid="{00000000-0004-0000-0000-000003000000}"/>
    <hyperlink ref="A58" r:id="rId4" xr:uid="{00000000-0004-0000-0000-000004000000}"/>
    <hyperlink ref="A57" r:id="rId5" display="They are posted on agency websites and linked to www.data.govt.nz. See: https://www.data.govt.nz/toolkit/how-do-i-add-or-update-our-chief-executive-expenses/" xr:uid="{00000000-0004-0000-0000-000007000000}"/>
    <hyperlink ref="A2" r:id="rId6" display="https://www.publicservice.govt.nz/assets/Legacy/resources/Chief-Executive-Expense-Disclosure-Guide.pdf" xr:uid="{5BCCB646-AAC4-46B9-B1FF-55A40DD85E73}"/>
  </hyperlinks>
  <pageMargins left="0.70866141732283472" right="0.70866141732283472" top="0.74803149606299213" bottom="0.74803149606299213" header="0.31496062992125984" footer="0.31496062992125984"/>
  <pageSetup paperSize="8" orientation="landscape" r:id="rId7"/>
  <headerFooter>
    <oddFooter>&amp;LCE Expense Disclosure Workbook 2018&amp;RWorksheet - Guidance</oddFooter>
  </headerFooter>
  <legacy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zoomScaleNormal="100" workbookViewId="0">
      <selection activeCell="B8" sqref="B8:F8"/>
    </sheetView>
  </sheetViews>
  <sheetFormatPr defaultColWidth="0" defaultRowHeight="12.75" zeroHeight="1" x14ac:dyDescent="0.2"/>
  <cols>
    <col min="1" max="1" width="35.7109375" customWidth="1"/>
    <col min="2" max="2" width="21.5703125" customWidth="1"/>
    <col min="3" max="3" width="33.5703125" customWidth="1"/>
    <col min="4" max="4" width="4.42578125" customWidth="1"/>
    <col min="5" max="5" width="29" customWidth="1"/>
    <col min="6" max="6" width="19" customWidth="1"/>
    <col min="7" max="7" width="42" customWidth="1"/>
    <col min="8" max="11" width="9.140625" hidden="1" customWidth="1"/>
    <col min="12" max="16384" width="9.140625" hidden="1"/>
  </cols>
  <sheetData>
    <row r="1" spans="1:11" ht="26.25" customHeight="1" x14ac:dyDescent="0.2">
      <c r="A1" s="142" t="s">
        <v>51</v>
      </c>
      <c r="B1" s="142"/>
      <c r="C1" s="142"/>
      <c r="D1" s="142"/>
      <c r="E1" s="142"/>
      <c r="F1" s="142"/>
      <c r="G1" s="17"/>
      <c r="H1" s="17"/>
      <c r="I1" s="17"/>
      <c r="J1" s="17"/>
      <c r="K1" s="17"/>
    </row>
    <row r="2" spans="1:11" ht="21" customHeight="1" x14ac:dyDescent="0.2">
      <c r="A2" s="3" t="s">
        <v>52</v>
      </c>
      <c r="B2" s="143" t="s">
        <v>53</v>
      </c>
      <c r="C2" s="143"/>
      <c r="D2" s="143"/>
      <c r="E2" s="143"/>
      <c r="F2" s="143"/>
      <c r="G2" s="17"/>
      <c r="H2" s="17"/>
      <c r="I2" s="17"/>
      <c r="J2" s="17"/>
      <c r="K2" s="17"/>
    </row>
    <row r="3" spans="1:11" ht="15.75" x14ac:dyDescent="0.2">
      <c r="A3" s="3" t="s">
        <v>54</v>
      </c>
      <c r="B3" s="143" t="s">
        <v>55</v>
      </c>
      <c r="C3" s="143"/>
      <c r="D3" s="143"/>
      <c r="E3" s="143"/>
      <c r="F3" s="143"/>
      <c r="G3" s="17"/>
      <c r="H3" s="17"/>
      <c r="I3" s="17"/>
      <c r="J3" s="17"/>
      <c r="K3" s="17"/>
    </row>
    <row r="4" spans="1:11" ht="21" customHeight="1" x14ac:dyDescent="0.2">
      <c r="A4" s="3" t="s">
        <v>56</v>
      </c>
      <c r="B4" s="144">
        <v>45474</v>
      </c>
      <c r="C4" s="144"/>
      <c r="D4" s="144"/>
      <c r="E4" s="144"/>
      <c r="F4" s="144"/>
      <c r="G4" s="17"/>
      <c r="H4" s="17"/>
      <c r="I4" s="17"/>
      <c r="J4" s="17"/>
      <c r="K4" s="17"/>
    </row>
    <row r="5" spans="1:11" ht="21" customHeight="1" x14ac:dyDescent="0.2">
      <c r="A5" s="3" t="s">
        <v>57</v>
      </c>
      <c r="B5" s="144">
        <v>45657</v>
      </c>
      <c r="C5" s="144"/>
      <c r="D5" s="144"/>
      <c r="E5" s="144"/>
      <c r="F5" s="144"/>
      <c r="G5" s="17"/>
      <c r="H5" s="17"/>
      <c r="I5" s="17"/>
      <c r="J5" s="17"/>
      <c r="K5" s="17"/>
    </row>
    <row r="6" spans="1:11" ht="21" customHeight="1" x14ac:dyDescent="0.2">
      <c r="A6" s="3" t="s">
        <v>58</v>
      </c>
      <c r="B6" s="141" t="str">
        <f>IF(AND(Travel!B7&lt;&gt;A30,Hospitality!B7&lt;&gt;A30,'All other expenses'!B7&lt;&gt;A30,'Gifts and benefits'!B7&lt;&gt;A30),A31,IF(AND(Travel!B7=A30,Hospitality!B7=A30,'All other expenses'!B7=A30,'Gifts and benefits'!B7=A30),A33,A32))</f>
        <v>Data and totals checked on all sheets</v>
      </c>
      <c r="C6" s="141"/>
      <c r="D6" s="141"/>
      <c r="E6" s="141"/>
      <c r="F6" s="141"/>
      <c r="G6" s="23"/>
      <c r="H6" s="17"/>
      <c r="I6" s="17"/>
      <c r="J6" s="17"/>
      <c r="K6" s="17"/>
    </row>
    <row r="7" spans="1:11" ht="31.5" x14ac:dyDescent="0.2">
      <c r="A7" s="3" t="s">
        <v>59</v>
      </c>
      <c r="B7" s="140" t="s">
        <v>60</v>
      </c>
      <c r="C7" s="140"/>
      <c r="D7" s="140"/>
      <c r="E7" s="140"/>
      <c r="F7" s="140"/>
      <c r="G7" s="23"/>
      <c r="H7" s="17"/>
      <c r="I7" s="17"/>
      <c r="J7" s="17"/>
      <c r="K7" s="17"/>
    </row>
    <row r="8" spans="1:11" ht="25.5" customHeight="1" x14ac:dyDescent="0.2">
      <c r="A8" s="3" t="s">
        <v>61</v>
      </c>
      <c r="B8" s="140" t="s">
        <v>223</v>
      </c>
      <c r="C8" s="140"/>
      <c r="D8" s="140"/>
      <c r="E8" s="140"/>
      <c r="F8" s="140"/>
      <c r="G8" s="23"/>
      <c r="H8" s="17"/>
      <c r="I8" s="17"/>
      <c r="J8" s="17"/>
      <c r="K8" s="17"/>
    </row>
    <row r="9" spans="1:11" ht="66.75" customHeight="1" x14ac:dyDescent="0.2">
      <c r="A9" s="139" t="s">
        <v>62</v>
      </c>
      <c r="B9" s="139"/>
      <c r="C9" s="139"/>
      <c r="D9" s="139"/>
      <c r="E9" s="139"/>
      <c r="F9" s="139"/>
      <c r="G9" s="23"/>
      <c r="H9" s="17"/>
      <c r="I9" s="17"/>
      <c r="J9" s="17"/>
      <c r="K9" s="17"/>
    </row>
    <row r="10" spans="1:11" s="93" customFormat="1" ht="36" customHeight="1" x14ac:dyDescent="0.2">
      <c r="A10" s="87" t="s">
        <v>63</v>
      </c>
      <c r="B10" s="88" t="s">
        <v>64</v>
      </c>
      <c r="C10" s="88" t="s">
        <v>65</v>
      </c>
      <c r="D10" s="89"/>
      <c r="E10" s="90" t="s">
        <v>29</v>
      </c>
      <c r="F10" s="91" t="s">
        <v>66</v>
      </c>
      <c r="G10" s="92"/>
      <c r="H10" s="92"/>
      <c r="I10" s="92"/>
      <c r="J10" s="92"/>
      <c r="K10" s="92"/>
    </row>
    <row r="11" spans="1:11" ht="27.75" customHeight="1" x14ac:dyDescent="0.2">
      <c r="A11" s="8" t="s">
        <v>67</v>
      </c>
      <c r="B11" s="59">
        <f>B15+B16+B17</f>
        <v>14849.670000000002</v>
      </c>
      <c r="C11" s="66" t="str">
        <f>IF(Travel!B6="",A34,Travel!B6)</f>
        <v>Figures exclude GST</v>
      </c>
      <c r="D11" s="6"/>
      <c r="E11" s="8" t="s">
        <v>68</v>
      </c>
      <c r="F11" s="33">
        <f>'Gifts and benefits'!C25</f>
        <v>0</v>
      </c>
      <c r="G11" s="29"/>
      <c r="H11" s="29"/>
      <c r="I11" s="29"/>
      <c r="J11" s="29"/>
      <c r="K11" s="29"/>
    </row>
    <row r="12" spans="1:11" ht="27.75" customHeight="1" x14ac:dyDescent="0.2">
      <c r="A12" s="8" t="s">
        <v>24</v>
      </c>
      <c r="B12" s="59">
        <f>Hospitality!B24</f>
        <v>0</v>
      </c>
      <c r="C12" s="66" t="str">
        <f>IF(Hospitality!B6="",A34,Hospitality!B6)</f>
        <v>Figures exclude GST</v>
      </c>
      <c r="D12" s="6"/>
      <c r="E12" s="8" t="s">
        <v>69</v>
      </c>
      <c r="F12" s="33">
        <f>'Gifts and benefits'!C26</f>
        <v>0</v>
      </c>
      <c r="G12" s="29"/>
      <c r="H12" s="29"/>
      <c r="I12" s="29"/>
      <c r="J12" s="29"/>
      <c r="K12" s="29"/>
    </row>
    <row r="13" spans="1:11" ht="27.75" customHeight="1" x14ac:dyDescent="0.2">
      <c r="A13" s="8" t="s">
        <v>70</v>
      </c>
      <c r="B13" s="59">
        <f>'All other expenses'!B21</f>
        <v>260.85000000000002</v>
      </c>
      <c r="C13" s="66" t="str">
        <f>IF('All other expenses'!B6="",A34,'All other expenses'!B6)</f>
        <v>Figures exclude GST</v>
      </c>
      <c r="D13" s="6"/>
      <c r="E13" s="8" t="s">
        <v>71</v>
      </c>
      <c r="F13" s="33">
        <f>'Gifts and benefits'!C27</f>
        <v>0</v>
      </c>
      <c r="G13" s="17"/>
      <c r="H13" s="17"/>
      <c r="I13" s="17"/>
      <c r="J13" s="17"/>
      <c r="K13" s="17"/>
    </row>
    <row r="14" spans="1:11" ht="12.75" customHeight="1" x14ac:dyDescent="0.2">
      <c r="A14" s="7"/>
      <c r="B14" s="60"/>
      <c r="C14" s="67"/>
      <c r="D14" s="34"/>
      <c r="E14" s="6"/>
      <c r="F14" s="35"/>
      <c r="G14" s="17"/>
      <c r="H14" s="17"/>
      <c r="I14" s="17"/>
      <c r="J14" s="17"/>
      <c r="K14" s="17"/>
    </row>
    <row r="15" spans="1:11" ht="27.75" customHeight="1" x14ac:dyDescent="0.2">
      <c r="A15" s="9" t="s">
        <v>72</v>
      </c>
      <c r="B15" s="61">
        <f>Travel!B48</f>
        <v>4899.4299999999994</v>
      </c>
      <c r="C15" s="68" t="str">
        <f>C11</f>
        <v>Figures exclude GST</v>
      </c>
      <c r="D15" s="6"/>
      <c r="E15" s="6"/>
      <c r="F15" s="35"/>
      <c r="G15" s="17"/>
      <c r="H15" s="17"/>
      <c r="I15" s="17"/>
      <c r="J15" s="17"/>
      <c r="K15" s="17"/>
    </row>
    <row r="16" spans="1:11" ht="27.75" customHeight="1" x14ac:dyDescent="0.2">
      <c r="A16" s="9" t="s">
        <v>73</v>
      </c>
      <c r="B16" s="61">
        <f>Travel!B114</f>
        <v>9950.2400000000016</v>
      </c>
      <c r="C16" s="68" t="str">
        <f>C11</f>
        <v>Figures exclude GST</v>
      </c>
      <c r="D16" s="36"/>
      <c r="E16" s="6"/>
      <c r="F16" s="37"/>
      <c r="G16" s="17"/>
      <c r="H16" s="17"/>
      <c r="I16" s="17"/>
      <c r="J16" s="17"/>
      <c r="K16" s="17"/>
    </row>
    <row r="17" spans="1:11" ht="27.75" customHeight="1" x14ac:dyDescent="0.2">
      <c r="A17" s="9" t="s">
        <v>74</v>
      </c>
      <c r="B17" s="61">
        <f>Travel!B124</f>
        <v>0</v>
      </c>
      <c r="C17" s="68" t="str">
        <f>C11</f>
        <v>Figures exclude GST</v>
      </c>
      <c r="D17" s="6"/>
      <c r="E17" s="6"/>
      <c r="F17" s="37"/>
      <c r="G17" s="17"/>
      <c r="H17" s="17"/>
      <c r="I17" s="17"/>
      <c r="J17" s="17"/>
      <c r="K17" s="17"/>
    </row>
    <row r="18" spans="1:11" ht="27.75" customHeight="1" x14ac:dyDescent="0.2">
      <c r="A18" s="17"/>
      <c r="B18" s="19"/>
      <c r="C18" s="17"/>
      <c r="D18" s="5"/>
      <c r="E18" s="5"/>
      <c r="F18" s="28"/>
      <c r="G18" s="17"/>
      <c r="H18" s="17"/>
      <c r="I18" s="17"/>
      <c r="J18" s="17"/>
      <c r="K18" s="17"/>
    </row>
    <row r="19" spans="1:11" x14ac:dyDescent="0.2">
      <c r="A19" s="18" t="s">
        <v>75</v>
      </c>
      <c r="B19" s="19"/>
      <c r="C19" s="17"/>
      <c r="D19" s="17"/>
      <c r="E19" s="17"/>
      <c r="F19" s="17"/>
      <c r="G19" s="17"/>
      <c r="H19" s="17"/>
      <c r="I19" s="17"/>
      <c r="J19" s="17"/>
      <c r="K19" s="17"/>
    </row>
    <row r="20" spans="1:11" x14ac:dyDescent="0.2">
      <c r="A20" s="20" t="s">
        <v>76</v>
      </c>
      <c r="D20" s="17"/>
      <c r="E20" s="17"/>
      <c r="F20" s="17"/>
      <c r="G20" s="17"/>
      <c r="H20" s="17"/>
      <c r="I20" s="17"/>
      <c r="J20" s="17"/>
      <c r="K20" s="17"/>
    </row>
    <row r="21" spans="1:11" ht="12.6" customHeight="1" x14ac:dyDescent="0.2">
      <c r="A21" s="20" t="s">
        <v>77</v>
      </c>
      <c r="D21" s="17"/>
      <c r="E21" s="17"/>
      <c r="F21" s="17"/>
      <c r="G21" s="17"/>
      <c r="H21" s="17"/>
      <c r="I21" s="17"/>
      <c r="J21" s="17"/>
      <c r="K21" s="17"/>
    </row>
    <row r="22" spans="1:11" ht="12.6" customHeight="1" x14ac:dyDescent="0.2">
      <c r="A22" s="20" t="s">
        <v>78</v>
      </c>
      <c r="D22" s="17"/>
      <c r="E22" s="17"/>
      <c r="F22" s="17"/>
      <c r="G22" s="17"/>
      <c r="H22" s="17"/>
      <c r="I22" s="17"/>
      <c r="J22" s="17"/>
      <c r="K22" s="17"/>
    </row>
    <row r="23" spans="1:11" ht="12.6" customHeight="1" x14ac:dyDescent="0.2">
      <c r="A23" s="20" t="s">
        <v>79</v>
      </c>
      <c r="D23" s="17"/>
      <c r="E23" s="17"/>
      <c r="F23" s="17"/>
      <c r="G23" s="17"/>
      <c r="H23" s="17"/>
      <c r="I23" s="17"/>
      <c r="J23" s="17"/>
      <c r="K23" s="17"/>
    </row>
    <row r="24" spans="1:11" x14ac:dyDescent="0.2">
      <c r="A24" s="26"/>
      <c r="B24" s="17"/>
      <c r="C24" s="17"/>
      <c r="D24" s="17"/>
      <c r="E24" s="17"/>
      <c r="F24" s="17"/>
      <c r="G24" s="17"/>
      <c r="H24" s="17"/>
      <c r="I24" s="17"/>
      <c r="J24" s="17"/>
      <c r="K24" s="17"/>
    </row>
    <row r="25" spans="1:11" hidden="1" x14ac:dyDescent="0.2">
      <c r="A25" s="12" t="s">
        <v>80</v>
      </c>
      <c r="B25" s="13"/>
      <c r="C25" s="13"/>
      <c r="D25" s="13"/>
      <c r="E25" s="13"/>
      <c r="F25" s="13"/>
      <c r="G25" s="17"/>
      <c r="H25" s="17"/>
      <c r="I25" s="17"/>
      <c r="J25" s="17"/>
      <c r="K25" s="17"/>
    </row>
    <row r="26" spans="1:11" ht="12.75" hidden="1" customHeight="1" x14ac:dyDescent="0.2">
      <c r="A26" s="11" t="s">
        <v>81</v>
      </c>
      <c r="B26" s="4"/>
      <c r="C26" s="4"/>
      <c r="D26" s="11"/>
      <c r="E26" s="11"/>
      <c r="F26" s="11"/>
      <c r="G26" s="17"/>
      <c r="H26" s="17"/>
      <c r="I26" s="17"/>
      <c r="J26" s="17"/>
      <c r="K26" s="17"/>
    </row>
    <row r="27" spans="1:11" hidden="1" x14ac:dyDescent="0.2">
      <c r="A27" s="10" t="s">
        <v>82</v>
      </c>
      <c r="B27" s="10"/>
      <c r="C27" s="10"/>
      <c r="D27" s="10"/>
      <c r="E27" s="10"/>
      <c r="F27" s="10"/>
      <c r="G27" s="17"/>
      <c r="H27" s="17"/>
      <c r="I27" s="17"/>
      <c r="J27" s="17"/>
      <c r="K27" s="17"/>
    </row>
    <row r="28" spans="1:11" hidden="1" x14ac:dyDescent="0.2">
      <c r="A28" s="10" t="s">
        <v>83</v>
      </c>
      <c r="B28" s="10"/>
      <c r="C28" s="10"/>
      <c r="D28" s="10"/>
      <c r="E28" s="10"/>
      <c r="F28" s="10"/>
      <c r="G28" s="17"/>
      <c r="H28" s="17"/>
      <c r="I28" s="17"/>
      <c r="J28" s="17"/>
      <c r="K28" s="17"/>
    </row>
    <row r="29" spans="1:11" hidden="1" x14ac:dyDescent="0.2">
      <c r="A29" s="11" t="s">
        <v>84</v>
      </c>
      <c r="B29" s="11"/>
      <c r="C29" s="11"/>
      <c r="D29" s="11"/>
      <c r="E29" s="11"/>
      <c r="F29" s="11"/>
      <c r="G29" s="17"/>
      <c r="H29" s="17"/>
      <c r="I29" s="17"/>
      <c r="J29" s="17"/>
      <c r="K29" s="17"/>
    </row>
    <row r="30" spans="1:11" hidden="1" x14ac:dyDescent="0.2">
      <c r="A30" s="11" t="s">
        <v>85</v>
      </c>
      <c r="B30" s="11"/>
      <c r="C30" s="11"/>
      <c r="D30" s="11"/>
      <c r="E30" s="11"/>
      <c r="F30" s="11"/>
      <c r="G30" s="17"/>
      <c r="H30" s="17"/>
      <c r="I30" s="17"/>
      <c r="J30" s="17"/>
      <c r="K30" s="17"/>
    </row>
    <row r="31" spans="1:11" hidden="1" x14ac:dyDescent="0.2">
      <c r="A31" s="10" t="s">
        <v>86</v>
      </c>
      <c r="B31" s="10"/>
      <c r="C31" s="10"/>
      <c r="D31" s="10"/>
      <c r="E31" s="10"/>
      <c r="F31" s="10"/>
      <c r="G31" s="17"/>
      <c r="H31" s="17"/>
      <c r="I31" s="17"/>
      <c r="J31" s="17"/>
      <c r="K31" s="17"/>
    </row>
    <row r="32" spans="1:11" hidden="1" x14ac:dyDescent="0.2">
      <c r="A32" s="10" t="s">
        <v>87</v>
      </c>
      <c r="B32" s="10"/>
      <c r="C32" s="10"/>
      <c r="D32" s="10"/>
      <c r="E32" s="10"/>
      <c r="F32" s="10"/>
      <c r="G32" s="17"/>
      <c r="H32" s="17"/>
      <c r="I32" s="17"/>
      <c r="J32" s="17"/>
      <c r="K32" s="17"/>
    </row>
    <row r="33" spans="1:11" hidden="1" x14ac:dyDescent="0.2">
      <c r="A33" s="10" t="s">
        <v>88</v>
      </c>
      <c r="B33" s="10"/>
      <c r="C33" s="10"/>
      <c r="D33" s="10"/>
      <c r="E33" s="10"/>
      <c r="F33" s="10"/>
      <c r="G33" s="17"/>
      <c r="H33" s="17"/>
      <c r="I33" s="17"/>
      <c r="J33" s="17"/>
      <c r="K33" s="17"/>
    </row>
    <row r="34" spans="1:11" hidden="1" x14ac:dyDescent="0.2">
      <c r="A34" s="11" t="s">
        <v>89</v>
      </c>
      <c r="B34" s="11"/>
      <c r="C34" s="11"/>
      <c r="D34" s="11"/>
      <c r="E34" s="11"/>
      <c r="F34" s="11"/>
      <c r="G34" s="17"/>
      <c r="H34" s="17"/>
      <c r="I34" s="17"/>
      <c r="J34" s="17"/>
      <c r="K34" s="17"/>
    </row>
    <row r="35" spans="1:11" hidden="1" x14ac:dyDescent="0.2">
      <c r="A35" s="11" t="s">
        <v>90</v>
      </c>
      <c r="B35" s="11"/>
      <c r="C35" s="11"/>
      <c r="D35" s="11"/>
      <c r="E35" s="11"/>
      <c r="F35" s="11"/>
      <c r="G35" s="17"/>
      <c r="H35" s="17"/>
      <c r="I35" s="17"/>
      <c r="J35" s="17"/>
      <c r="K35" s="17"/>
    </row>
    <row r="36" spans="1:11" hidden="1" x14ac:dyDescent="0.2">
      <c r="A36" s="10" t="s">
        <v>91</v>
      </c>
      <c r="B36" s="63"/>
      <c r="C36" s="63"/>
      <c r="D36" s="63"/>
      <c r="E36" s="63"/>
      <c r="F36" s="63"/>
      <c r="G36" s="17"/>
      <c r="H36" s="17"/>
      <c r="I36" s="17"/>
      <c r="J36" s="17"/>
      <c r="K36" s="17"/>
    </row>
    <row r="37" spans="1:11" hidden="1" x14ac:dyDescent="0.2">
      <c r="A37" s="10" t="s">
        <v>60</v>
      </c>
      <c r="B37" s="63"/>
      <c r="C37" s="63"/>
      <c r="D37" s="63"/>
      <c r="E37" s="63"/>
      <c r="F37" s="63"/>
      <c r="G37" s="17"/>
      <c r="H37" s="17"/>
      <c r="I37" s="17"/>
      <c r="J37" s="17"/>
      <c r="K37" s="17"/>
    </row>
    <row r="38" spans="1:11" hidden="1" x14ac:dyDescent="0.2">
      <c r="A38" s="10" t="s">
        <v>92</v>
      </c>
      <c r="B38" s="63"/>
      <c r="C38" s="63"/>
      <c r="D38" s="63"/>
      <c r="E38" s="63"/>
      <c r="F38" s="63"/>
      <c r="G38" s="17"/>
      <c r="H38" s="17"/>
      <c r="I38" s="17"/>
      <c r="J38" s="17"/>
      <c r="K38" s="17"/>
    </row>
    <row r="39" spans="1:11" hidden="1" x14ac:dyDescent="0.2">
      <c r="A39" s="11" t="s">
        <v>93</v>
      </c>
      <c r="B39" s="4"/>
      <c r="C39" s="4"/>
      <c r="D39" s="4"/>
      <c r="E39" s="4"/>
      <c r="F39" s="4"/>
      <c r="G39" s="17"/>
      <c r="H39" s="17"/>
      <c r="I39" s="17"/>
      <c r="J39" s="17"/>
      <c r="K39" s="17"/>
    </row>
    <row r="40" spans="1:11" hidden="1" x14ac:dyDescent="0.2">
      <c r="A40" s="4" t="s">
        <v>94</v>
      </c>
      <c r="B40" s="4"/>
      <c r="C40" s="4"/>
      <c r="D40" s="4"/>
      <c r="E40" s="4"/>
      <c r="F40" s="4"/>
      <c r="G40" s="17"/>
      <c r="H40" s="17"/>
      <c r="I40" s="17"/>
      <c r="J40" s="17"/>
      <c r="K40" s="17"/>
    </row>
    <row r="41" spans="1:11" hidden="1" x14ac:dyDescent="0.2">
      <c r="A41" s="4" t="s">
        <v>95</v>
      </c>
      <c r="B41" s="4"/>
      <c r="C41" s="4"/>
      <c r="D41" s="4"/>
      <c r="E41" s="4"/>
      <c r="F41" s="4"/>
      <c r="G41" s="17"/>
      <c r="H41" s="17"/>
      <c r="I41" s="17"/>
      <c r="J41" s="17"/>
      <c r="K41" s="17"/>
    </row>
    <row r="42" spans="1:11" hidden="1" x14ac:dyDescent="0.2">
      <c r="A42" s="4" t="s">
        <v>96</v>
      </c>
      <c r="B42" s="4"/>
      <c r="C42" s="4"/>
      <c r="D42" s="4"/>
      <c r="E42" s="4"/>
      <c r="F42" s="4"/>
      <c r="G42" s="17"/>
      <c r="H42" s="17"/>
      <c r="I42" s="17"/>
      <c r="J42" s="17"/>
      <c r="K42" s="17"/>
    </row>
    <row r="43" spans="1:11" hidden="1" x14ac:dyDescent="0.2">
      <c r="A43" s="4" t="s">
        <v>97</v>
      </c>
      <c r="B43" s="4"/>
      <c r="C43" s="4"/>
      <c r="D43" s="4"/>
      <c r="E43" s="4"/>
      <c r="F43" s="4"/>
      <c r="G43" s="17"/>
      <c r="H43" s="17"/>
      <c r="I43" s="17"/>
      <c r="J43" s="17"/>
      <c r="K43" s="17"/>
    </row>
    <row r="44" spans="1:11" hidden="1" x14ac:dyDescent="0.2">
      <c r="A44" s="4" t="s">
        <v>98</v>
      </c>
      <c r="B44" s="4"/>
      <c r="C44" s="4"/>
      <c r="D44" s="4"/>
      <c r="E44" s="4"/>
      <c r="F44" s="4"/>
      <c r="G44" s="17"/>
      <c r="H44" s="17"/>
      <c r="I44" s="17"/>
      <c r="J44" s="17"/>
      <c r="K44" s="17"/>
    </row>
    <row r="45" spans="1:11" hidden="1" x14ac:dyDescent="0.2">
      <c r="A45" s="64" t="s">
        <v>99</v>
      </c>
      <c r="B45" s="63"/>
      <c r="C45" s="63"/>
      <c r="D45" s="63"/>
      <c r="E45" s="63"/>
      <c r="F45" s="63"/>
      <c r="G45" s="17"/>
      <c r="H45" s="17"/>
      <c r="I45" s="17"/>
      <c r="J45" s="17"/>
      <c r="K45" s="17"/>
    </row>
    <row r="46" spans="1:11" hidden="1" x14ac:dyDescent="0.2">
      <c r="A46" s="63" t="s">
        <v>100</v>
      </c>
      <c r="B46" s="63"/>
      <c r="C46" s="63"/>
      <c r="D46" s="63"/>
      <c r="E46" s="63"/>
      <c r="F46" s="63"/>
      <c r="G46" s="17"/>
      <c r="H46" s="17"/>
      <c r="I46" s="17"/>
      <c r="J46" s="17"/>
      <c r="K46" s="17"/>
    </row>
    <row r="47" spans="1:11" hidden="1" x14ac:dyDescent="0.2">
      <c r="A47" s="38">
        <v>-20000</v>
      </c>
      <c r="B47" s="4"/>
      <c r="C47" s="4"/>
      <c r="D47" s="4"/>
      <c r="E47" s="4"/>
      <c r="F47" s="4"/>
      <c r="G47" s="17"/>
      <c r="H47" s="17"/>
      <c r="I47" s="17"/>
      <c r="J47" s="17"/>
      <c r="K47" s="17"/>
    </row>
    <row r="48" spans="1:11" ht="25.5" hidden="1" x14ac:dyDescent="0.2">
      <c r="A48" s="81" t="s">
        <v>101</v>
      </c>
      <c r="B48" s="63"/>
      <c r="C48" s="63"/>
      <c r="D48" s="63"/>
      <c r="E48" s="63"/>
      <c r="F48" s="63"/>
      <c r="G48" s="17"/>
      <c r="H48" s="17"/>
      <c r="I48" s="17"/>
      <c r="J48" s="17"/>
      <c r="K48" s="17"/>
    </row>
    <row r="49" spans="1:11" ht="25.5" hidden="1" x14ac:dyDescent="0.2">
      <c r="A49" s="81" t="s">
        <v>102</v>
      </c>
      <c r="B49" s="63"/>
      <c r="C49" s="63"/>
      <c r="D49" s="63"/>
      <c r="E49" s="63"/>
      <c r="F49" s="63"/>
      <c r="G49" s="17"/>
      <c r="H49" s="17"/>
      <c r="I49" s="17"/>
      <c r="J49" s="17"/>
      <c r="K49" s="17"/>
    </row>
    <row r="50" spans="1:11" ht="25.5" hidden="1" x14ac:dyDescent="0.2">
      <c r="A50" s="82" t="s">
        <v>103</v>
      </c>
      <c r="B50" s="4"/>
      <c r="C50" s="4"/>
      <c r="D50" s="4"/>
      <c r="E50" s="4"/>
      <c r="F50" s="4"/>
      <c r="G50" s="17"/>
      <c r="H50" s="17"/>
      <c r="I50" s="17"/>
      <c r="J50" s="17"/>
      <c r="K50" s="17"/>
    </row>
    <row r="51" spans="1:11" ht="25.5" hidden="1" x14ac:dyDescent="0.2">
      <c r="A51" s="82" t="s">
        <v>104</v>
      </c>
      <c r="B51" s="4"/>
      <c r="C51" s="4"/>
      <c r="D51" s="4"/>
      <c r="E51" s="4"/>
      <c r="F51" s="4"/>
      <c r="G51" s="17"/>
      <c r="H51" s="17"/>
      <c r="I51" s="17"/>
      <c r="J51" s="17"/>
      <c r="K51" s="17"/>
    </row>
    <row r="52" spans="1:11" ht="38.25" hidden="1" x14ac:dyDescent="0.2">
      <c r="A52" s="82" t="s">
        <v>105</v>
      </c>
      <c r="B52" s="74"/>
      <c r="C52" s="74"/>
      <c r="D52" s="74"/>
      <c r="E52" s="11"/>
      <c r="F52" s="11"/>
      <c r="G52" s="17"/>
      <c r="H52" s="17"/>
      <c r="I52" s="17"/>
      <c r="J52" s="17"/>
      <c r="K52" s="17"/>
    </row>
    <row r="53" spans="1:11" hidden="1" x14ac:dyDescent="0.2">
      <c r="A53" s="79" t="s">
        <v>106</v>
      </c>
      <c r="B53" s="73"/>
      <c r="C53" s="73"/>
      <c r="D53" s="73"/>
      <c r="E53" s="10"/>
      <c r="F53" s="10" t="b">
        <v>1</v>
      </c>
      <c r="G53" s="17"/>
      <c r="H53" s="17"/>
      <c r="I53" s="17"/>
      <c r="J53" s="17"/>
      <c r="K53" s="17"/>
    </row>
    <row r="54" spans="1:11" hidden="1" x14ac:dyDescent="0.2">
      <c r="A54" s="80" t="s">
        <v>107</v>
      </c>
      <c r="B54" s="79"/>
      <c r="C54" s="79"/>
      <c r="D54" s="79"/>
      <c r="E54" s="10"/>
      <c r="F54" s="10" t="b">
        <v>0</v>
      </c>
      <c r="G54" s="17"/>
      <c r="H54" s="17"/>
      <c r="I54" s="17"/>
      <c r="J54" s="17"/>
      <c r="K54" s="17"/>
    </row>
    <row r="55" spans="1:11" hidden="1" x14ac:dyDescent="0.2">
      <c r="A55" s="83"/>
      <c r="B55" s="75">
        <f>COUNT(Travel!B12:B47)</f>
        <v>13</v>
      </c>
      <c r="C55" s="75"/>
      <c r="D55" s="75">
        <f>COUNTIF(Travel!D12:D47,"*")</f>
        <v>13</v>
      </c>
      <c r="E55" s="76"/>
      <c r="F55" s="76" t="b">
        <f>MIN(B55,D55)=MAX(B55,D55)</f>
        <v>1</v>
      </c>
      <c r="G55" s="17"/>
      <c r="H55" s="17"/>
      <c r="I55" s="17"/>
      <c r="J55" s="17"/>
      <c r="K55" s="17"/>
    </row>
    <row r="56" spans="1:11" hidden="1" x14ac:dyDescent="0.2">
      <c r="A56" s="83" t="s">
        <v>108</v>
      </c>
      <c r="B56" s="75">
        <f>COUNT(Travel!B52:B113)</f>
        <v>34</v>
      </c>
      <c r="C56" s="75"/>
      <c r="D56" s="75">
        <f>COUNTIF(Travel!D52:D113,"*")</f>
        <v>34</v>
      </c>
      <c r="E56" s="76"/>
      <c r="F56" s="76" t="b">
        <f>MIN(B56,D56)=MAX(B56,D56)</f>
        <v>1</v>
      </c>
    </row>
    <row r="57" spans="1:11" hidden="1" x14ac:dyDescent="0.2">
      <c r="A57" s="84"/>
      <c r="B57" s="75">
        <f>COUNT(Travel!B118:B123)</f>
        <v>0</v>
      </c>
      <c r="C57" s="75"/>
      <c r="D57" s="75">
        <f>COUNTIF(Travel!D118:D123,"*")</f>
        <v>0</v>
      </c>
      <c r="E57" s="76"/>
      <c r="F57" s="76" t="b">
        <f>MIN(B57,D57)=MAX(B57,D57)</f>
        <v>1</v>
      </c>
    </row>
    <row r="58" spans="1:11" hidden="1" x14ac:dyDescent="0.2">
      <c r="A58" s="85" t="s">
        <v>109</v>
      </c>
      <c r="B58" s="77">
        <f>COUNT(Hospitality!B11:B23)</f>
        <v>0</v>
      </c>
      <c r="C58" s="77"/>
      <c r="D58" s="77">
        <f>COUNTIF(Hospitality!D11:D23,"*")</f>
        <v>0</v>
      </c>
      <c r="E58" s="78"/>
      <c r="F58" s="78" t="b">
        <f>MIN(B58,D58)=MAX(B58,D58)</f>
        <v>1</v>
      </c>
    </row>
    <row r="59" spans="1:11" hidden="1" x14ac:dyDescent="0.2">
      <c r="A59" s="86" t="s">
        <v>110</v>
      </c>
      <c r="B59" s="76">
        <f>COUNT('All other expenses'!B11:B20)</f>
        <v>4</v>
      </c>
      <c r="C59" s="76"/>
      <c r="D59" s="76">
        <f>COUNTIF('All other expenses'!D11:D20,"*")</f>
        <v>4</v>
      </c>
      <c r="E59" s="76"/>
      <c r="F59" s="76" t="b">
        <f>MIN(B59,D59)=MAX(B59,D59)</f>
        <v>1</v>
      </c>
    </row>
    <row r="60" spans="1:11" hidden="1" x14ac:dyDescent="0.2">
      <c r="A60" s="85" t="s">
        <v>111</v>
      </c>
      <c r="B60" s="77">
        <f>COUNTIF('Gifts and benefits'!B11:B24,"*")</f>
        <v>0</v>
      </c>
      <c r="C60" s="77">
        <f>COUNTIF('Gifts and benefits'!C11:C24,"*")</f>
        <v>0</v>
      </c>
      <c r="D60" s="77"/>
      <c r="E60" s="77">
        <f>COUNTA('Gifts and benefits'!E11:E24)</f>
        <v>0</v>
      </c>
      <c r="F60" s="78" t="b">
        <f>MIN(B60,C60,E60)=MAX(B60,C60,E60)</f>
        <v>1</v>
      </c>
    </row>
    <row r="61" spans="1:11" x14ac:dyDescent="0.2"/>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246"/>
  <sheetViews>
    <sheetView topLeftCell="A57" zoomScaleNormal="100" workbookViewId="0">
      <selection activeCell="E13" sqref="E13:E15"/>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7.5703125" customWidth="1"/>
    <col min="7" max="9" width="9.140625" hidden="1" customWidth="1"/>
    <col min="10" max="13" width="0" hidden="1" customWidth="1"/>
    <col min="14" max="16384" width="9.140625" hidden="1"/>
  </cols>
  <sheetData>
    <row r="1" spans="1:6" ht="26.25" customHeight="1" x14ac:dyDescent="0.2">
      <c r="A1" s="147" t="s">
        <v>112</v>
      </c>
      <c r="B1" s="147"/>
      <c r="C1" s="147"/>
      <c r="D1" s="147"/>
      <c r="E1" s="147"/>
      <c r="F1" s="17"/>
    </row>
    <row r="2" spans="1:6" ht="21" customHeight="1" x14ac:dyDescent="0.2">
      <c r="A2" s="3" t="s">
        <v>113</v>
      </c>
      <c r="B2" s="145" t="str">
        <f>'Summary and sign-off'!B2:F2</f>
        <v>External Reporting Board</v>
      </c>
      <c r="C2" s="145"/>
      <c r="D2" s="145"/>
      <c r="E2" s="145"/>
      <c r="F2" s="17"/>
    </row>
    <row r="3" spans="1:6" ht="31.5" x14ac:dyDescent="0.2">
      <c r="A3" s="3" t="s">
        <v>114</v>
      </c>
      <c r="B3" s="145" t="str">
        <f>'Summary and sign-off'!B3:F3</f>
        <v>April Mackenzie</v>
      </c>
      <c r="C3" s="145"/>
      <c r="D3" s="145"/>
      <c r="E3" s="145"/>
      <c r="F3" s="17"/>
    </row>
    <row r="4" spans="1:6" ht="21" customHeight="1" x14ac:dyDescent="0.2">
      <c r="A4" s="3" t="s">
        <v>115</v>
      </c>
      <c r="B4" s="145">
        <f>'Summary and sign-off'!B4:F4</f>
        <v>45474</v>
      </c>
      <c r="C4" s="145"/>
      <c r="D4" s="145"/>
      <c r="E4" s="145"/>
      <c r="F4" s="17"/>
    </row>
    <row r="5" spans="1:6" ht="21" customHeight="1" x14ac:dyDescent="0.2">
      <c r="A5" s="3" t="s">
        <v>116</v>
      </c>
      <c r="B5" s="145">
        <f>'Summary and sign-off'!B5:F5</f>
        <v>45657</v>
      </c>
      <c r="C5" s="145"/>
      <c r="D5" s="145"/>
      <c r="E5" s="145"/>
      <c r="F5" s="17"/>
    </row>
    <row r="6" spans="1:6" ht="21" customHeight="1" x14ac:dyDescent="0.2">
      <c r="A6" s="3" t="s">
        <v>117</v>
      </c>
      <c r="B6" s="140" t="s">
        <v>83</v>
      </c>
      <c r="C6" s="140"/>
      <c r="D6" s="140"/>
      <c r="E6" s="140"/>
      <c r="F6" s="17"/>
    </row>
    <row r="7" spans="1:6" ht="21" customHeight="1" x14ac:dyDescent="0.2">
      <c r="A7" s="3" t="s">
        <v>58</v>
      </c>
      <c r="B7" s="140" t="s">
        <v>85</v>
      </c>
      <c r="C7" s="140"/>
      <c r="D7" s="140"/>
      <c r="E7" s="140"/>
      <c r="F7" s="17"/>
    </row>
    <row r="8" spans="1:6" ht="36" customHeight="1" x14ac:dyDescent="0.2">
      <c r="A8" s="149" t="s">
        <v>118</v>
      </c>
      <c r="B8" s="150"/>
      <c r="C8" s="150"/>
      <c r="D8" s="150"/>
      <c r="E8" s="150"/>
      <c r="F8" s="19"/>
    </row>
    <row r="9" spans="1:6" ht="36" customHeight="1" x14ac:dyDescent="0.2">
      <c r="A9" s="151" t="s">
        <v>119</v>
      </c>
      <c r="B9" s="152"/>
      <c r="C9" s="152"/>
      <c r="D9" s="152"/>
      <c r="E9" s="152"/>
      <c r="F9" s="19"/>
    </row>
    <row r="10" spans="1:6" ht="24.75" customHeight="1" x14ac:dyDescent="0.2">
      <c r="A10" s="148" t="s">
        <v>120</v>
      </c>
      <c r="B10" s="153"/>
      <c r="C10" s="148"/>
      <c r="D10" s="148"/>
      <c r="E10" s="148"/>
      <c r="F10" s="29"/>
    </row>
    <row r="11" spans="1:6" ht="28.5" customHeight="1" x14ac:dyDescent="0.2">
      <c r="A11" s="24" t="s">
        <v>121</v>
      </c>
      <c r="B11" s="24" t="s">
        <v>122</v>
      </c>
      <c r="C11" s="24" t="s">
        <v>123</v>
      </c>
      <c r="D11" s="24" t="s">
        <v>124</v>
      </c>
      <c r="E11" s="24" t="s">
        <v>125</v>
      </c>
      <c r="F11" s="30"/>
    </row>
    <row r="12" spans="1:6" s="2" customFormat="1" ht="25.5" x14ac:dyDescent="0.2">
      <c r="A12" s="117">
        <v>45555</v>
      </c>
      <c r="B12" s="118">
        <v>755.13</v>
      </c>
      <c r="C12" s="138" t="s">
        <v>211</v>
      </c>
      <c r="D12" s="119" t="s">
        <v>183</v>
      </c>
      <c r="E12" s="120" t="s">
        <v>222</v>
      </c>
      <c r="F12" s="1"/>
    </row>
    <row r="13" spans="1:6" s="2" customFormat="1" x14ac:dyDescent="0.2">
      <c r="A13" s="134" t="s">
        <v>184</v>
      </c>
      <c r="B13" s="118">
        <v>98.76</v>
      </c>
      <c r="C13" s="138" t="s">
        <v>211</v>
      </c>
      <c r="D13" s="119" t="s">
        <v>129</v>
      </c>
      <c r="E13" s="120" t="s">
        <v>219</v>
      </c>
      <c r="F13" s="1"/>
    </row>
    <row r="14" spans="1:6" s="2" customFormat="1" x14ac:dyDescent="0.2">
      <c r="A14" s="134">
        <v>45553</v>
      </c>
      <c r="B14" s="118">
        <v>396.06</v>
      </c>
      <c r="C14" s="138" t="s">
        <v>211</v>
      </c>
      <c r="D14" s="119" t="s">
        <v>185</v>
      </c>
      <c r="E14" s="120" t="s">
        <v>219</v>
      </c>
      <c r="F14" s="1"/>
    </row>
    <row r="15" spans="1:6" s="2" customFormat="1" x14ac:dyDescent="0.2">
      <c r="A15" s="134">
        <v>45555</v>
      </c>
      <c r="B15" s="118">
        <v>149.93</v>
      </c>
      <c r="C15" s="138" t="s">
        <v>211</v>
      </c>
      <c r="D15" s="119" t="s">
        <v>128</v>
      </c>
      <c r="E15" s="120" t="s">
        <v>219</v>
      </c>
      <c r="F15" s="1"/>
    </row>
    <row r="16" spans="1:6" s="2" customFormat="1" x14ac:dyDescent="0.2">
      <c r="A16" s="134">
        <v>45558</v>
      </c>
      <c r="B16" s="118">
        <v>130.43</v>
      </c>
      <c r="C16" s="138" t="s">
        <v>212</v>
      </c>
      <c r="D16" s="119" t="s">
        <v>130</v>
      </c>
      <c r="E16" s="120" t="s">
        <v>127</v>
      </c>
      <c r="F16" s="1"/>
    </row>
    <row r="17" spans="1:6" s="2" customFormat="1" ht="25.5" x14ac:dyDescent="0.2">
      <c r="A17" s="134">
        <v>45601</v>
      </c>
      <c r="B17" s="118">
        <v>1028</v>
      </c>
      <c r="C17" s="119" t="s">
        <v>213</v>
      </c>
      <c r="D17" s="119" t="s">
        <v>183</v>
      </c>
      <c r="E17" s="120" t="s">
        <v>221</v>
      </c>
      <c r="F17" s="1"/>
    </row>
    <row r="18" spans="1:6" s="2" customFormat="1" x14ac:dyDescent="0.2">
      <c r="A18" s="134" t="s">
        <v>195</v>
      </c>
      <c r="B18" s="118">
        <v>565.24</v>
      </c>
      <c r="C18" s="119" t="s">
        <v>213</v>
      </c>
      <c r="D18" s="119" t="s">
        <v>185</v>
      </c>
      <c r="E18" s="120" t="s">
        <v>219</v>
      </c>
      <c r="F18" s="1"/>
    </row>
    <row r="19" spans="1:6" s="2" customFormat="1" ht="25.5" x14ac:dyDescent="0.2">
      <c r="A19" s="134">
        <v>45602</v>
      </c>
      <c r="B19" s="118">
        <v>603.20000000000005</v>
      </c>
      <c r="C19" s="119" t="s">
        <v>186</v>
      </c>
      <c r="D19" s="119" t="s">
        <v>183</v>
      </c>
      <c r="E19" s="120" t="s">
        <v>221</v>
      </c>
      <c r="F19" s="1"/>
    </row>
    <row r="20" spans="1:6" s="2" customFormat="1" x14ac:dyDescent="0.2">
      <c r="A20" s="134">
        <v>45603</v>
      </c>
      <c r="B20" s="118">
        <v>20.04</v>
      </c>
      <c r="C20" s="119" t="s">
        <v>213</v>
      </c>
      <c r="D20" s="119" t="s">
        <v>129</v>
      </c>
      <c r="E20" s="120" t="s">
        <v>127</v>
      </c>
      <c r="F20" s="1"/>
    </row>
    <row r="21" spans="1:6" s="2" customFormat="1" x14ac:dyDescent="0.2">
      <c r="A21" s="134">
        <v>45603</v>
      </c>
      <c r="B21" s="118">
        <v>36.49</v>
      </c>
      <c r="C21" s="119" t="s">
        <v>213</v>
      </c>
      <c r="D21" s="119" t="s">
        <v>129</v>
      </c>
      <c r="E21" s="120" t="s">
        <v>219</v>
      </c>
      <c r="F21" s="1"/>
    </row>
    <row r="22" spans="1:6" s="2" customFormat="1" x14ac:dyDescent="0.2">
      <c r="A22" s="134" t="s">
        <v>196</v>
      </c>
      <c r="B22" s="118">
        <v>265.98</v>
      </c>
      <c r="C22" s="119" t="s">
        <v>213</v>
      </c>
      <c r="D22" s="119" t="s">
        <v>126</v>
      </c>
      <c r="E22" s="120" t="s">
        <v>219</v>
      </c>
      <c r="F22" s="1"/>
    </row>
    <row r="23" spans="1:6" s="2" customFormat="1" x14ac:dyDescent="0.2">
      <c r="A23" s="134">
        <v>45606</v>
      </c>
      <c r="B23" s="118">
        <v>290.95999999999998</v>
      </c>
      <c r="C23" s="119" t="s">
        <v>213</v>
      </c>
      <c r="D23" s="119" t="s">
        <v>197</v>
      </c>
      <c r="E23" s="120" t="s">
        <v>219</v>
      </c>
      <c r="F23" s="1"/>
    </row>
    <row r="24" spans="1:6" s="2" customFormat="1" ht="25.5" x14ac:dyDescent="0.2">
      <c r="A24" s="134">
        <v>45607</v>
      </c>
      <c r="B24" s="118">
        <v>559.21</v>
      </c>
      <c r="C24" s="119" t="s">
        <v>213</v>
      </c>
      <c r="D24" s="119" t="s">
        <v>183</v>
      </c>
      <c r="E24" s="120" t="s">
        <v>220</v>
      </c>
      <c r="F24" s="1"/>
    </row>
    <row r="25" spans="1:6" s="2" customFormat="1" x14ac:dyDescent="0.2">
      <c r="A25" s="134"/>
      <c r="B25" s="118"/>
      <c r="C25" s="119"/>
      <c r="D25" s="119"/>
      <c r="E25" s="120"/>
      <c r="F25" s="1"/>
    </row>
    <row r="26" spans="1:6" s="2" customFormat="1" x14ac:dyDescent="0.2">
      <c r="A26" s="117"/>
      <c r="B26" s="118"/>
      <c r="C26" s="119"/>
      <c r="D26" s="119"/>
      <c r="E26" s="120"/>
      <c r="F26" s="1"/>
    </row>
    <row r="27" spans="1:6" s="2" customFormat="1" x14ac:dyDescent="0.2">
      <c r="A27" s="117"/>
      <c r="B27" s="118"/>
      <c r="C27" s="119"/>
      <c r="D27" s="119"/>
      <c r="E27" s="120"/>
      <c r="F27" s="1"/>
    </row>
    <row r="28" spans="1:6" s="2" customFormat="1" x14ac:dyDescent="0.2">
      <c r="A28" s="117"/>
      <c r="B28" s="118"/>
      <c r="C28" s="119"/>
      <c r="D28" s="119"/>
      <c r="E28" s="120"/>
      <c r="F28" s="1"/>
    </row>
    <row r="29" spans="1:6" s="2" customFormat="1" x14ac:dyDescent="0.2">
      <c r="A29" s="117"/>
      <c r="B29" s="118"/>
      <c r="C29" s="119"/>
      <c r="D29" s="119"/>
      <c r="E29" s="120"/>
      <c r="F29" s="1"/>
    </row>
    <row r="30" spans="1:6" s="2" customFormat="1" x14ac:dyDescent="0.2">
      <c r="A30" s="117"/>
      <c r="B30" s="118"/>
      <c r="C30" s="119"/>
      <c r="D30" s="119"/>
      <c r="E30" s="120"/>
      <c r="F30" s="1"/>
    </row>
    <row r="31" spans="1:6" s="2" customFormat="1" x14ac:dyDescent="0.2">
      <c r="A31" s="117"/>
      <c r="B31" s="118"/>
      <c r="C31" s="119"/>
      <c r="D31" s="119"/>
      <c r="E31" s="120"/>
      <c r="F31" s="1"/>
    </row>
    <row r="32" spans="1:6" s="136" customFormat="1" x14ac:dyDescent="0.2">
      <c r="A32" s="134"/>
      <c r="B32" s="126"/>
      <c r="C32" s="119"/>
      <c r="D32" s="119"/>
      <c r="E32" s="137"/>
      <c r="F32" s="135"/>
    </row>
    <row r="33" spans="1:6" s="136" customFormat="1" x14ac:dyDescent="0.2">
      <c r="A33" s="134"/>
      <c r="B33" s="126"/>
      <c r="C33" s="119"/>
      <c r="D33" s="125"/>
      <c r="E33" s="137"/>
      <c r="F33" s="135"/>
    </row>
    <row r="34" spans="1:6" s="136" customFormat="1" x14ac:dyDescent="0.2">
      <c r="A34" s="134"/>
      <c r="B34" s="126"/>
      <c r="C34" s="119"/>
      <c r="D34" s="125"/>
      <c r="E34" s="137"/>
      <c r="F34" s="135"/>
    </row>
    <row r="35" spans="1:6" s="136" customFormat="1" x14ac:dyDescent="0.2">
      <c r="A35" s="134"/>
      <c r="B35" s="126"/>
      <c r="C35" s="119"/>
      <c r="D35" s="125"/>
      <c r="E35" s="137"/>
      <c r="F35" s="135"/>
    </row>
    <row r="36" spans="1:6" s="2" customFormat="1" x14ac:dyDescent="0.2">
      <c r="A36" s="117"/>
      <c r="B36" s="118"/>
      <c r="C36" s="119"/>
      <c r="D36" s="119"/>
      <c r="E36" s="120"/>
      <c r="F36" s="1"/>
    </row>
    <row r="37" spans="1:6" s="2" customFormat="1" x14ac:dyDescent="0.2">
      <c r="A37" s="117"/>
      <c r="B37" s="118"/>
      <c r="C37" s="119"/>
      <c r="D37" s="119"/>
      <c r="E37" s="120"/>
      <c r="F37" s="1"/>
    </row>
    <row r="38" spans="1:6" s="2" customFormat="1" x14ac:dyDescent="0.2">
      <c r="A38" s="117"/>
      <c r="B38" s="118"/>
      <c r="C38" s="119"/>
      <c r="D38" s="119"/>
      <c r="E38" s="120"/>
      <c r="F38" s="1"/>
    </row>
    <row r="39" spans="1:6" s="2" customFormat="1" x14ac:dyDescent="0.2">
      <c r="A39" s="117"/>
      <c r="B39" s="118"/>
      <c r="C39" s="119"/>
      <c r="D39" s="119"/>
      <c r="E39" s="120"/>
      <c r="F39" s="1"/>
    </row>
    <row r="40" spans="1:6" s="2" customFormat="1" x14ac:dyDescent="0.2">
      <c r="A40" s="134"/>
      <c r="B40" s="118"/>
      <c r="C40" s="119"/>
      <c r="D40" s="119"/>
      <c r="E40" s="120"/>
      <c r="F40" s="1"/>
    </row>
    <row r="41" spans="1:6" s="2" customFormat="1" x14ac:dyDescent="0.2">
      <c r="A41" s="117"/>
      <c r="B41" s="118"/>
      <c r="C41" s="119"/>
      <c r="D41" s="119"/>
      <c r="E41" s="120"/>
      <c r="F41" s="1"/>
    </row>
    <row r="42" spans="1:6" s="2" customFormat="1" x14ac:dyDescent="0.2">
      <c r="A42" s="117"/>
      <c r="B42" s="118"/>
      <c r="C42" s="119"/>
      <c r="D42" s="119"/>
      <c r="E42" s="120"/>
      <c r="F42" s="1"/>
    </row>
    <row r="43" spans="1:6" s="2" customFormat="1" x14ac:dyDescent="0.2">
      <c r="A43" s="134"/>
      <c r="B43" s="118"/>
      <c r="C43" s="119"/>
      <c r="D43" s="119"/>
      <c r="E43" s="120"/>
      <c r="F43" s="1"/>
    </row>
    <row r="44" spans="1:6" s="2" customFormat="1" x14ac:dyDescent="0.2">
      <c r="A44" s="117"/>
      <c r="B44" s="118"/>
      <c r="C44" s="119"/>
      <c r="D44" s="119"/>
      <c r="E44" s="120"/>
      <c r="F44" s="1"/>
    </row>
    <row r="45" spans="1:6" s="2" customFormat="1" x14ac:dyDescent="0.2">
      <c r="A45" s="134"/>
      <c r="B45" s="118"/>
      <c r="C45" s="119"/>
      <c r="D45" s="119"/>
      <c r="E45" s="120"/>
      <c r="F45" s="1"/>
    </row>
    <row r="46" spans="1:6" s="2" customFormat="1" x14ac:dyDescent="0.2">
      <c r="A46" s="117"/>
      <c r="B46" s="118"/>
      <c r="C46" s="119"/>
      <c r="D46" s="119"/>
      <c r="E46" s="120"/>
      <c r="F46" s="1"/>
    </row>
    <row r="47" spans="1:6" s="2" customFormat="1" hidden="1" x14ac:dyDescent="0.2">
      <c r="A47" s="104"/>
      <c r="B47" s="105"/>
      <c r="C47" s="106"/>
      <c r="D47" s="106"/>
      <c r="E47" s="107"/>
      <c r="F47" s="1"/>
    </row>
    <row r="48" spans="1:6" ht="19.5" customHeight="1" x14ac:dyDescent="0.2">
      <c r="A48" s="71" t="s">
        <v>131</v>
      </c>
      <c r="B48" s="72">
        <f>SUM(B12:B47)</f>
        <v>4899.4299999999994</v>
      </c>
      <c r="C48" s="128" t="str">
        <f>IF(SUBTOTAL(3,B12:B47)=SUBTOTAL(103,B12:B47),'Summary and sign-off'!$A$48,'Summary and sign-off'!$A$49)</f>
        <v>Check - there are no hidden rows with data</v>
      </c>
      <c r="D48" s="146" t="str">
        <f>IF('Summary and sign-off'!F55='Summary and sign-off'!F54,'Summary and sign-off'!A51,'Summary and sign-off'!A50)</f>
        <v>Check - each entry provides sufficient information</v>
      </c>
      <c r="E48" s="146"/>
      <c r="F48" s="17"/>
    </row>
    <row r="49" spans="1:6" ht="10.5" customHeight="1" x14ac:dyDescent="0.2">
      <c r="A49" s="17"/>
      <c r="B49" s="19"/>
      <c r="C49" s="17"/>
      <c r="D49" s="17"/>
      <c r="E49" s="17"/>
      <c r="F49" s="17"/>
    </row>
    <row r="50" spans="1:6" ht="24.75" customHeight="1" x14ac:dyDescent="0.2">
      <c r="A50" s="148" t="s">
        <v>132</v>
      </c>
      <c r="B50" s="148"/>
      <c r="C50" s="148"/>
      <c r="D50" s="148"/>
      <c r="E50" s="148"/>
      <c r="F50" s="29"/>
    </row>
    <row r="51" spans="1:6" ht="32.450000000000003" customHeight="1" x14ac:dyDescent="0.2">
      <c r="A51" s="24" t="s">
        <v>121</v>
      </c>
      <c r="B51" s="24" t="s">
        <v>64</v>
      </c>
      <c r="C51" s="24" t="s">
        <v>133</v>
      </c>
      <c r="D51" s="24" t="s">
        <v>124</v>
      </c>
      <c r="E51" s="24" t="s">
        <v>125</v>
      </c>
      <c r="F51" s="30"/>
    </row>
    <row r="52" spans="1:6" s="2" customFormat="1" x14ac:dyDescent="0.2">
      <c r="A52" s="133">
        <v>45515</v>
      </c>
      <c r="B52" s="118">
        <v>712.04</v>
      </c>
      <c r="C52" s="119" t="s">
        <v>198</v>
      </c>
      <c r="D52" s="119" t="s">
        <v>183</v>
      </c>
      <c r="E52" s="120" t="s">
        <v>135</v>
      </c>
      <c r="F52" s="1"/>
    </row>
    <row r="53" spans="1:6" s="2" customFormat="1" x14ac:dyDescent="0.2">
      <c r="A53" s="121">
        <v>45517</v>
      </c>
      <c r="B53" s="118">
        <v>27.68</v>
      </c>
      <c r="C53" s="119" t="s">
        <v>187</v>
      </c>
      <c r="D53" s="119" t="s">
        <v>128</v>
      </c>
      <c r="E53" s="120" t="s">
        <v>135</v>
      </c>
      <c r="F53" s="1"/>
    </row>
    <row r="54" spans="1:6" s="2" customFormat="1" x14ac:dyDescent="0.2">
      <c r="A54" s="133" t="s">
        <v>199</v>
      </c>
      <c r="B54" s="118">
        <v>513.14</v>
      </c>
      <c r="C54" s="119" t="s">
        <v>187</v>
      </c>
      <c r="D54" s="119" t="s">
        <v>183</v>
      </c>
      <c r="E54" s="120" t="s">
        <v>200</v>
      </c>
      <c r="F54" s="1"/>
    </row>
    <row r="55" spans="1:6" s="2" customFormat="1" x14ac:dyDescent="0.2">
      <c r="A55" s="133">
        <v>45523</v>
      </c>
      <c r="B55" s="118">
        <v>40</v>
      </c>
      <c r="C55" s="119" t="s">
        <v>214</v>
      </c>
      <c r="D55" s="119" t="s">
        <v>130</v>
      </c>
      <c r="E55" s="120" t="s">
        <v>135</v>
      </c>
      <c r="F55" s="1"/>
    </row>
    <row r="56" spans="1:6" s="2" customFormat="1" x14ac:dyDescent="0.2">
      <c r="A56" s="121">
        <v>45523</v>
      </c>
      <c r="B56" s="118">
        <v>460.67</v>
      </c>
      <c r="C56" s="119" t="s">
        <v>214</v>
      </c>
      <c r="D56" s="119" t="s">
        <v>183</v>
      </c>
      <c r="E56" s="120" t="s">
        <v>134</v>
      </c>
      <c r="F56" s="1"/>
    </row>
    <row r="57" spans="1:6" s="2" customFormat="1" x14ac:dyDescent="0.2">
      <c r="A57" s="121">
        <v>45532</v>
      </c>
      <c r="B57" s="118">
        <v>610.9</v>
      </c>
      <c r="C57" s="119" t="s">
        <v>216</v>
      </c>
      <c r="D57" s="119" t="s">
        <v>185</v>
      </c>
      <c r="E57" s="120" t="s">
        <v>134</v>
      </c>
      <c r="F57" s="1"/>
    </row>
    <row r="58" spans="1:6" s="2" customFormat="1" x14ac:dyDescent="0.2">
      <c r="A58" s="117">
        <v>45532</v>
      </c>
      <c r="B58" s="118">
        <v>605.04</v>
      </c>
      <c r="C58" s="119" t="s">
        <v>216</v>
      </c>
      <c r="D58" s="119" t="s">
        <v>183</v>
      </c>
      <c r="E58" s="120" t="s">
        <v>134</v>
      </c>
      <c r="F58" s="1"/>
    </row>
    <row r="59" spans="1:6" s="2" customFormat="1" x14ac:dyDescent="0.2">
      <c r="A59" s="134" t="s">
        <v>201</v>
      </c>
      <c r="B59" s="118">
        <v>233.77</v>
      </c>
      <c r="C59" s="119" t="s">
        <v>216</v>
      </c>
      <c r="D59" s="119" t="s">
        <v>128</v>
      </c>
      <c r="E59" s="120" t="s">
        <v>134</v>
      </c>
      <c r="F59" s="1"/>
    </row>
    <row r="60" spans="1:6" s="2" customFormat="1" x14ac:dyDescent="0.2">
      <c r="A60" s="134" t="s">
        <v>202</v>
      </c>
      <c r="B60" s="118">
        <v>81.3</v>
      </c>
      <c r="C60" s="119" t="s">
        <v>216</v>
      </c>
      <c r="D60" s="119" t="s">
        <v>129</v>
      </c>
      <c r="E60" s="120" t="s">
        <v>134</v>
      </c>
      <c r="F60" s="1"/>
    </row>
    <row r="61" spans="1:6" s="2" customFormat="1" x14ac:dyDescent="0.2">
      <c r="A61" s="117">
        <v>45551</v>
      </c>
      <c r="B61" s="118">
        <v>389.68</v>
      </c>
      <c r="C61" s="119" t="s">
        <v>188</v>
      </c>
      <c r="D61" s="119" t="s">
        <v>183</v>
      </c>
      <c r="E61" s="120" t="s">
        <v>134</v>
      </c>
      <c r="F61" s="1"/>
    </row>
    <row r="62" spans="1:6" s="2" customFormat="1" x14ac:dyDescent="0.2">
      <c r="A62" s="117">
        <v>45551</v>
      </c>
      <c r="B62" s="118">
        <v>522.61</v>
      </c>
      <c r="C62" s="119" t="s">
        <v>188</v>
      </c>
      <c r="D62" s="119" t="s">
        <v>185</v>
      </c>
      <c r="E62" s="120" t="s">
        <v>134</v>
      </c>
      <c r="F62" s="1"/>
    </row>
    <row r="63" spans="1:6" s="2" customFormat="1" x14ac:dyDescent="0.2">
      <c r="A63" s="117">
        <v>45552</v>
      </c>
      <c r="B63" s="118">
        <v>57.94</v>
      </c>
      <c r="C63" s="119" t="s">
        <v>188</v>
      </c>
      <c r="D63" s="119" t="s">
        <v>191</v>
      </c>
      <c r="E63" s="120" t="s">
        <v>134</v>
      </c>
      <c r="F63" s="1"/>
    </row>
    <row r="64" spans="1:6" s="2" customFormat="1" x14ac:dyDescent="0.2">
      <c r="A64" s="117">
        <v>45555</v>
      </c>
      <c r="B64" s="118">
        <v>239.13</v>
      </c>
      <c r="C64" s="138" t="s">
        <v>211</v>
      </c>
      <c r="D64" s="119" t="s">
        <v>189</v>
      </c>
      <c r="E64" s="120" t="s">
        <v>134</v>
      </c>
      <c r="F64" s="1"/>
    </row>
    <row r="65" spans="1:6" s="2" customFormat="1" x14ac:dyDescent="0.2">
      <c r="A65" s="117">
        <v>45556</v>
      </c>
      <c r="B65" s="118">
        <v>324.74</v>
      </c>
      <c r="C65" s="138" t="s">
        <v>211</v>
      </c>
      <c r="D65" s="119" t="s">
        <v>183</v>
      </c>
      <c r="E65" s="120" t="s">
        <v>134</v>
      </c>
      <c r="F65" s="1"/>
    </row>
    <row r="66" spans="1:6" s="2" customFormat="1" x14ac:dyDescent="0.2">
      <c r="A66" s="134" t="s">
        <v>207</v>
      </c>
      <c r="B66" s="118">
        <v>217.53</v>
      </c>
      <c r="C66" s="119" t="s">
        <v>203</v>
      </c>
      <c r="D66" s="119" t="s">
        <v>126</v>
      </c>
      <c r="E66" s="120" t="s">
        <v>206</v>
      </c>
      <c r="F66" s="1"/>
    </row>
    <row r="67" spans="1:6" s="2" customFormat="1" ht="25.5" x14ac:dyDescent="0.2">
      <c r="A67" s="117">
        <v>45560</v>
      </c>
      <c r="B67" s="118">
        <v>747.46</v>
      </c>
      <c r="C67" s="119" t="s">
        <v>204</v>
      </c>
      <c r="D67" s="119" t="s">
        <v>183</v>
      </c>
      <c r="E67" s="120" t="s">
        <v>134</v>
      </c>
      <c r="F67" s="1"/>
    </row>
    <row r="68" spans="1:6" s="2" customFormat="1" x14ac:dyDescent="0.2">
      <c r="A68" s="117">
        <v>45562</v>
      </c>
      <c r="B68" s="118">
        <v>52.17</v>
      </c>
      <c r="C68" s="119" t="s">
        <v>203</v>
      </c>
      <c r="D68" s="119" t="s">
        <v>130</v>
      </c>
      <c r="E68" s="120" t="s">
        <v>127</v>
      </c>
      <c r="F68" s="1"/>
    </row>
    <row r="69" spans="1:6" s="2" customFormat="1" x14ac:dyDescent="0.2">
      <c r="A69" s="117">
        <v>45564</v>
      </c>
      <c r="B69" s="118">
        <v>10.23</v>
      </c>
      <c r="C69" s="119" t="s">
        <v>203</v>
      </c>
      <c r="D69" s="119" t="s">
        <v>190</v>
      </c>
      <c r="E69" s="120" t="s">
        <v>134</v>
      </c>
      <c r="F69" s="1"/>
    </row>
    <row r="70" spans="1:6" s="2" customFormat="1" x14ac:dyDescent="0.2">
      <c r="A70" s="117">
        <v>45568</v>
      </c>
      <c r="B70" s="118">
        <v>697.68</v>
      </c>
      <c r="C70" s="119" t="s">
        <v>205</v>
      </c>
      <c r="D70" s="119" t="s">
        <v>183</v>
      </c>
      <c r="E70" s="120" t="s">
        <v>134</v>
      </c>
      <c r="F70" s="1"/>
    </row>
    <row r="71" spans="1:6" s="2" customFormat="1" x14ac:dyDescent="0.2">
      <c r="A71" s="117">
        <v>45568</v>
      </c>
      <c r="B71" s="118">
        <v>271.95999999999998</v>
      </c>
      <c r="C71" s="119" t="s">
        <v>205</v>
      </c>
      <c r="D71" s="119" t="s">
        <v>197</v>
      </c>
      <c r="E71" s="120" t="s">
        <v>134</v>
      </c>
      <c r="F71" s="1"/>
    </row>
    <row r="72" spans="1:6" s="2" customFormat="1" x14ac:dyDescent="0.2">
      <c r="A72" s="117">
        <v>45568</v>
      </c>
      <c r="B72" s="118">
        <v>186.12</v>
      </c>
      <c r="C72" s="119" t="s">
        <v>205</v>
      </c>
      <c r="D72" s="119" t="s">
        <v>128</v>
      </c>
      <c r="E72" s="120" t="s">
        <v>134</v>
      </c>
      <c r="F72" s="1"/>
    </row>
    <row r="73" spans="1:6" s="2" customFormat="1" x14ac:dyDescent="0.2">
      <c r="A73" s="117">
        <v>45569</v>
      </c>
      <c r="B73" s="118">
        <v>17.39</v>
      </c>
      <c r="C73" s="119" t="s">
        <v>205</v>
      </c>
      <c r="D73" s="119" t="s">
        <v>129</v>
      </c>
      <c r="E73" s="120" t="s">
        <v>134</v>
      </c>
      <c r="F73" s="1"/>
    </row>
    <row r="74" spans="1:6" s="2" customFormat="1" x14ac:dyDescent="0.2">
      <c r="A74" s="117">
        <v>45576</v>
      </c>
      <c r="B74" s="118">
        <v>346.47</v>
      </c>
      <c r="C74" s="119" t="s">
        <v>215</v>
      </c>
      <c r="D74" s="119" t="s">
        <v>183</v>
      </c>
      <c r="E74" s="120" t="s">
        <v>193</v>
      </c>
      <c r="F74" s="1"/>
    </row>
    <row r="75" spans="1:6" s="2" customFormat="1" x14ac:dyDescent="0.2">
      <c r="A75" s="117">
        <v>45576</v>
      </c>
      <c r="B75" s="118">
        <v>44.89</v>
      </c>
      <c r="C75" s="119" t="s">
        <v>215</v>
      </c>
      <c r="D75" s="119" t="s">
        <v>192</v>
      </c>
      <c r="E75" s="120" t="s">
        <v>193</v>
      </c>
      <c r="F75" s="1"/>
    </row>
    <row r="76" spans="1:6" s="2" customFormat="1" x14ac:dyDescent="0.2">
      <c r="A76" s="134" t="s">
        <v>209</v>
      </c>
      <c r="B76" s="118">
        <v>567.91999999999996</v>
      </c>
      <c r="C76" s="119" t="s">
        <v>217</v>
      </c>
      <c r="D76" s="119" t="s">
        <v>183</v>
      </c>
      <c r="E76" s="120" t="s">
        <v>134</v>
      </c>
      <c r="F76" s="1"/>
    </row>
    <row r="77" spans="1:6" s="2" customFormat="1" x14ac:dyDescent="0.2">
      <c r="A77" s="134" t="s">
        <v>209</v>
      </c>
      <c r="B77" s="118">
        <v>378.91</v>
      </c>
      <c r="C77" s="119" t="s">
        <v>217</v>
      </c>
      <c r="D77" s="119" t="s">
        <v>185</v>
      </c>
      <c r="E77" s="120" t="s">
        <v>134</v>
      </c>
      <c r="F77" s="1"/>
    </row>
    <row r="78" spans="1:6" s="2" customFormat="1" ht="25.5" x14ac:dyDescent="0.2">
      <c r="A78" s="134" t="s">
        <v>209</v>
      </c>
      <c r="B78" s="118">
        <v>253.69</v>
      </c>
      <c r="C78" s="119" t="s">
        <v>218</v>
      </c>
      <c r="D78" s="119" t="s">
        <v>126</v>
      </c>
      <c r="E78" s="120" t="s">
        <v>134</v>
      </c>
      <c r="F78" s="1"/>
    </row>
    <row r="79" spans="1:6" s="2" customFormat="1" x14ac:dyDescent="0.2">
      <c r="A79" s="133">
        <v>45581</v>
      </c>
      <c r="B79" s="118">
        <v>16.260000000000002</v>
      </c>
      <c r="C79" s="119" t="s">
        <v>217</v>
      </c>
      <c r="D79" s="119" t="s">
        <v>129</v>
      </c>
      <c r="E79" s="120" t="s">
        <v>134</v>
      </c>
      <c r="F79" s="1"/>
    </row>
    <row r="80" spans="1:6" s="2" customFormat="1" x14ac:dyDescent="0.2">
      <c r="A80" s="134">
        <v>45587</v>
      </c>
      <c r="B80" s="118">
        <v>8.4499999999999993</v>
      </c>
      <c r="C80" s="119" t="s">
        <v>208</v>
      </c>
      <c r="D80" s="119" t="s">
        <v>128</v>
      </c>
      <c r="E80" s="120" t="s">
        <v>135</v>
      </c>
      <c r="F80" s="1"/>
    </row>
    <row r="81" spans="1:6" s="2" customFormat="1" x14ac:dyDescent="0.2">
      <c r="A81" s="134">
        <v>45597</v>
      </c>
      <c r="B81" s="118">
        <v>181.74</v>
      </c>
      <c r="C81" s="119" t="s">
        <v>205</v>
      </c>
      <c r="D81" s="119" t="s">
        <v>183</v>
      </c>
      <c r="E81" s="120" t="s">
        <v>134</v>
      </c>
      <c r="F81" s="1"/>
    </row>
    <row r="82" spans="1:6" s="2" customFormat="1" x14ac:dyDescent="0.2">
      <c r="A82" s="134">
        <v>45608</v>
      </c>
      <c r="B82" s="118">
        <v>57.85</v>
      </c>
      <c r="C82" s="119" t="s">
        <v>213</v>
      </c>
      <c r="D82" s="119" t="s">
        <v>128</v>
      </c>
      <c r="E82" s="120" t="s">
        <v>134</v>
      </c>
      <c r="F82" s="1"/>
    </row>
    <row r="83" spans="1:6" s="2" customFormat="1" x14ac:dyDescent="0.2">
      <c r="A83" s="133">
        <v>45623</v>
      </c>
      <c r="B83" s="118">
        <v>602.97</v>
      </c>
      <c r="C83" s="119" t="s">
        <v>194</v>
      </c>
      <c r="D83" s="119" t="s">
        <v>183</v>
      </c>
      <c r="E83" s="120" t="s">
        <v>134</v>
      </c>
      <c r="F83" s="1"/>
    </row>
    <row r="84" spans="1:6" s="2" customFormat="1" x14ac:dyDescent="0.2">
      <c r="A84" s="133" t="s">
        <v>210</v>
      </c>
      <c r="B84" s="118">
        <v>143.66999999999999</v>
      </c>
      <c r="C84" s="119" t="s">
        <v>194</v>
      </c>
      <c r="D84" s="119" t="s">
        <v>128</v>
      </c>
      <c r="E84" s="120" t="s">
        <v>134</v>
      </c>
      <c r="F84" s="1"/>
    </row>
    <row r="85" spans="1:6" s="2" customFormat="1" x14ac:dyDescent="0.2">
      <c r="A85" s="133">
        <v>45639</v>
      </c>
      <c r="B85" s="118">
        <v>328.24</v>
      </c>
      <c r="C85" s="119" t="s">
        <v>205</v>
      </c>
      <c r="D85" s="119" t="s">
        <v>183</v>
      </c>
      <c r="E85" s="120" t="s">
        <v>134</v>
      </c>
      <c r="F85" s="1"/>
    </row>
    <row r="86" spans="1:6" s="2" customFormat="1" x14ac:dyDescent="0.2">
      <c r="A86" s="133"/>
      <c r="B86" s="118"/>
      <c r="C86" s="119"/>
      <c r="D86" s="119"/>
      <c r="E86" s="120"/>
      <c r="F86" s="1"/>
    </row>
    <row r="87" spans="1:6" s="2" customFormat="1" x14ac:dyDescent="0.2">
      <c r="A87" s="133"/>
      <c r="B87" s="118"/>
      <c r="C87" s="119"/>
      <c r="D87" s="119"/>
      <c r="E87" s="120"/>
      <c r="F87" s="1"/>
    </row>
    <row r="88" spans="1:6" s="2" customFormat="1" x14ac:dyDescent="0.2">
      <c r="A88" s="133"/>
      <c r="B88" s="118"/>
      <c r="C88" s="119"/>
      <c r="D88" s="119"/>
      <c r="E88" s="120"/>
      <c r="F88" s="1"/>
    </row>
    <row r="89" spans="1:6" s="2" customFormat="1" x14ac:dyDescent="0.2">
      <c r="A89" s="117"/>
      <c r="B89" s="118"/>
      <c r="C89" s="119"/>
      <c r="D89" s="119"/>
      <c r="E89" s="120"/>
      <c r="F89" s="1"/>
    </row>
    <row r="90" spans="1:6" s="2" customFormat="1" x14ac:dyDescent="0.2">
      <c r="A90" s="117"/>
      <c r="B90" s="118"/>
      <c r="C90" s="119"/>
      <c r="D90" s="119"/>
      <c r="E90" s="120"/>
      <c r="F90" s="1"/>
    </row>
    <row r="91" spans="1:6" s="2" customFormat="1" x14ac:dyDescent="0.2">
      <c r="A91" s="117"/>
      <c r="B91" s="118"/>
      <c r="C91" s="119"/>
      <c r="D91" s="119"/>
      <c r="E91" s="120"/>
      <c r="F91" s="1"/>
    </row>
    <row r="92" spans="1:6" s="2" customFormat="1" x14ac:dyDescent="0.2">
      <c r="A92" s="117"/>
      <c r="B92" s="118"/>
      <c r="C92" s="119"/>
      <c r="D92" s="119"/>
      <c r="E92" s="120"/>
      <c r="F92" s="1"/>
    </row>
    <row r="93" spans="1:6" s="2" customFormat="1" x14ac:dyDescent="0.2">
      <c r="A93" s="117"/>
      <c r="B93" s="118"/>
      <c r="C93" s="119"/>
      <c r="D93" s="119"/>
      <c r="E93" s="120"/>
      <c r="F93" s="1"/>
    </row>
    <row r="94" spans="1:6" s="2" customFormat="1" x14ac:dyDescent="0.2">
      <c r="A94" s="133"/>
      <c r="B94" s="118"/>
      <c r="C94" s="119"/>
      <c r="D94" s="119"/>
      <c r="E94" s="120"/>
      <c r="F94" s="1"/>
    </row>
    <row r="95" spans="1:6" s="2" customFormat="1" x14ac:dyDescent="0.2">
      <c r="A95" s="117"/>
      <c r="B95" s="118"/>
      <c r="C95" s="119"/>
      <c r="D95" s="119"/>
      <c r="E95" s="120"/>
      <c r="F95" s="1"/>
    </row>
    <row r="96" spans="1:6" s="2" customFormat="1" x14ac:dyDescent="0.2">
      <c r="A96" s="117"/>
      <c r="B96" s="118"/>
      <c r="C96" s="119"/>
      <c r="D96" s="119"/>
      <c r="E96" s="120"/>
      <c r="F96" s="1"/>
    </row>
    <row r="97" spans="1:6" s="2" customFormat="1" x14ac:dyDescent="0.2">
      <c r="A97" s="117"/>
      <c r="B97" s="118"/>
      <c r="C97" s="119"/>
      <c r="D97" s="119"/>
      <c r="E97" s="120"/>
      <c r="F97" s="1"/>
    </row>
    <row r="98" spans="1:6" s="2" customFormat="1" x14ac:dyDescent="0.2">
      <c r="A98" s="117"/>
      <c r="B98" s="118"/>
      <c r="C98" s="119"/>
      <c r="D98" s="119"/>
      <c r="E98" s="120"/>
      <c r="F98" s="1"/>
    </row>
    <row r="99" spans="1:6" s="2" customFormat="1" x14ac:dyDescent="0.2">
      <c r="A99" s="117"/>
      <c r="B99" s="118"/>
      <c r="C99" s="119"/>
      <c r="D99" s="119"/>
      <c r="E99" s="120"/>
      <c r="F99" s="1"/>
    </row>
    <row r="100" spans="1:6" s="2" customFormat="1" x14ac:dyDescent="0.2">
      <c r="A100" s="117"/>
      <c r="B100" s="118"/>
      <c r="C100" s="119"/>
      <c r="D100" s="119"/>
      <c r="E100" s="120"/>
      <c r="F100" s="1"/>
    </row>
    <row r="101" spans="1:6" s="2" customFormat="1" x14ac:dyDescent="0.2">
      <c r="A101" s="117"/>
      <c r="B101" s="118"/>
      <c r="C101" s="119"/>
      <c r="D101" s="119"/>
      <c r="E101" s="120"/>
      <c r="F101" s="1"/>
    </row>
    <row r="102" spans="1:6" s="2" customFormat="1" x14ac:dyDescent="0.2">
      <c r="A102" s="117"/>
      <c r="B102" s="118"/>
      <c r="C102" s="119"/>
      <c r="D102" s="119"/>
      <c r="E102" s="120"/>
      <c r="F102" s="1"/>
    </row>
    <row r="103" spans="1:6" s="2" customFormat="1" x14ac:dyDescent="0.2">
      <c r="A103" s="117"/>
      <c r="B103" s="118"/>
      <c r="C103" s="119"/>
      <c r="D103" s="119"/>
      <c r="E103" s="120"/>
      <c r="F103" s="1"/>
    </row>
    <row r="104" spans="1:6" s="2" customFormat="1" x14ac:dyDescent="0.2">
      <c r="A104" s="117"/>
      <c r="B104" s="118"/>
      <c r="C104" s="119"/>
      <c r="D104" s="119"/>
      <c r="E104" s="120"/>
      <c r="F104" s="1"/>
    </row>
    <row r="105" spans="1:6" s="2" customFormat="1" x14ac:dyDescent="0.2">
      <c r="A105" s="117"/>
      <c r="B105" s="118"/>
      <c r="C105" s="119"/>
      <c r="D105" s="119"/>
      <c r="E105" s="120"/>
      <c r="F105" s="1"/>
    </row>
    <row r="106" spans="1:6" s="2" customFormat="1" x14ac:dyDescent="0.2">
      <c r="A106" s="117"/>
      <c r="B106" s="118"/>
      <c r="C106" s="119"/>
      <c r="D106" s="119"/>
      <c r="E106" s="120"/>
      <c r="F106" s="1"/>
    </row>
    <row r="107" spans="1:6" s="2" customFormat="1" x14ac:dyDescent="0.2">
      <c r="A107" s="117"/>
      <c r="B107" s="118"/>
      <c r="C107" s="119"/>
      <c r="D107" s="119"/>
      <c r="E107" s="120"/>
      <c r="F107" s="1"/>
    </row>
    <row r="108" spans="1:6" s="2" customFormat="1" x14ac:dyDescent="0.2">
      <c r="A108" s="117"/>
      <c r="B108" s="118"/>
      <c r="C108" s="119"/>
      <c r="D108" s="119"/>
      <c r="E108" s="120"/>
      <c r="F108" s="1"/>
    </row>
    <row r="109" spans="1:6" s="2" customFormat="1" x14ac:dyDescent="0.2">
      <c r="A109" s="117"/>
      <c r="B109" s="118"/>
      <c r="C109" s="119"/>
      <c r="D109" s="119"/>
      <c r="E109" s="120"/>
      <c r="F109" s="1"/>
    </row>
    <row r="110" spans="1:6" s="2" customFormat="1" x14ac:dyDescent="0.2">
      <c r="A110" s="117"/>
      <c r="B110" s="118"/>
      <c r="C110" s="119"/>
      <c r="D110" s="119"/>
      <c r="E110" s="120"/>
      <c r="F110" s="1"/>
    </row>
    <row r="111" spans="1:6" s="2" customFormat="1" x14ac:dyDescent="0.2">
      <c r="A111" s="117"/>
      <c r="B111" s="118"/>
      <c r="C111" s="119"/>
      <c r="D111" s="119"/>
      <c r="E111" s="120"/>
      <c r="F111" s="1"/>
    </row>
    <row r="112" spans="1:6" s="2" customFormat="1" x14ac:dyDescent="0.2">
      <c r="A112" s="117"/>
      <c r="B112" s="118"/>
      <c r="C112" s="119"/>
      <c r="D112" s="119"/>
      <c r="E112" s="120"/>
      <c r="F112" s="1"/>
    </row>
    <row r="113" spans="1:6" s="2" customFormat="1" hidden="1" x14ac:dyDescent="0.2">
      <c r="A113" s="108"/>
      <c r="B113" s="109"/>
      <c r="C113" s="110"/>
      <c r="D113" s="110"/>
      <c r="E113" s="111"/>
      <c r="F113" s="1"/>
    </row>
    <row r="114" spans="1:6" ht="19.5" customHeight="1" x14ac:dyDescent="0.2">
      <c r="A114" s="71" t="s">
        <v>136</v>
      </c>
      <c r="B114" s="72">
        <f>SUM(B52:B113)</f>
        <v>9950.2400000000016</v>
      </c>
      <c r="C114" s="128" t="str">
        <f>IF(SUBTOTAL(3,B52:B113)=SUBTOTAL(103,B52:B113),'Summary and sign-off'!$A$48,'Summary and sign-off'!$A$49)</f>
        <v>Check - there are no hidden rows with data</v>
      </c>
      <c r="D114" s="146" t="str">
        <f>IF('Summary and sign-off'!F56='Summary and sign-off'!F54,'Summary and sign-off'!A51,'Summary and sign-off'!A50)</f>
        <v>Check - each entry provides sufficient information</v>
      </c>
      <c r="E114" s="146"/>
      <c r="F114" s="17"/>
    </row>
    <row r="115" spans="1:6" ht="10.5" customHeight="1" x14ac:dyDescent="0.2">
      <c r="A115" s="17"/>
      <c r="B115" s="19"/>
      <c r="C115" s="17"/>
      <c r="D115" s="17"/>
      <c r="E115" s="17"/>
      <c r="F115" s="17"/>
    </row>
    <row r="116" spans="1:6" ht="24.75" customHeight="1" x14ac:dyDescent="0.2">
      <c r="A116" s="148" t="s">
        <v>137</v>
      </c>
      <c r="B116" s="148"/>
      <c r="C116" s="148"/>
      <c r="D116" s="148"/>
      <c r="E116" s="148"/>
      <c r="F116" s="17"/>
    </row>
    <row r="117" spans="1:6" ht="27" customHeight="1" x14ac:dyDescent="0.2">
      <c r="A117" s="24" t="s">
        <v>121</v>
      </c>
      <c r="B117" s="24" t="s">
        <v>64</v>
      </c>
      <c r="C117" s="24" t="s">
        <v>138</v>
      </c>
      <c r="D117" s="24" t="s">
        <v>139</v>
      </c>
      <c r="E117" s="24" t="s">
        <v>125</v>
      </c>
      <c r="F117" s="28"/>
    </row>
    <row r="118" spans="1:6" s="2" customFormat="1" x14ac:dyDescent="0.2">
      <c r="A118" s="117"/>
      <c r="B118" s="118"/>
      <c r="C118" s="119"/>
      <c r="D118" s="119"/>
      <c r="E118" s="120"/>
      <c r="F118" s="1"/>
    </row>
    <row r="119" spans="1:6" s="2" customFormat="1" x14ac:dyDescent="0.2">
      <c r="A119" s="134"/>
      <c r="B119" s="118"/>
      <c r="C119" s="119"/>
      <c r="D119" s="119"/>
      <c r="E119" s="120"/>
      <c r="F119" s="1"/>
    </row>
    <row r="120" spans="1:6" s="2" customFormat="1" x14ac:dyDescent="0.2">
      <c r="A120" s="133"/>
      <c r="B120" s="118"/>
      <c r="C120" s="119"/>
      <c r="D120" s="119"/>
      <c r="E120" s="120"/>
      <c r="F120" s="1"/>
    </row>
    <row r="121" spans="1:6" s="2" customFormat="1" x14ac:dyDescent="0.2">
      <c r="A121" s="117"/>
      <c r="B121" s="118"/>
      <c r="C121" s="119"/>
      <c r="D121" s="119"/>
      <c r="E121" s="120"/>
      <c r="F121" s="1"/>
    </row>
    <row r="122" spans="1:6" s="2" customFormat="1" x14ac:dyDescent="0.2">
      <c r="A122" s="117"/>
      <c r="B122" s="118"/>
      <c r="C122" s="119"/>
      <c r="D122" s="119"/>
      <c r="E122" s="120"/>
      <c r="F122" s="1"/>
    </row>
    <row r="123" spans="1:6" s="2" customFormat="1" hidden="1" x14ac:dyDescent="0.2">
      <c r="A123" s="94"/>
      <c r="B123" s="95"/>
      <c r="C123" s="96"/>
      <c r="D123" s="96"/>
      <c r="E123" s="97"/>
      <c r="F123" s="1"/>
    </row>
    <row r="124" spans="1:6" ht="19.5" customHeight="1" x14ac:dyDescent="0.2">
      <c r="A124" s="71" t="s">
        <v>140</v>
      </c>
      <c r="B124" s="72">
        <f>SUM(B118:B123)</f>
        <v>0</v>
      </c>
      <c r="C124" s="128" t="str">
        <f>IF(SUBTOTAL(3,B118:B123)=SUBTOTAL(103,B118:B123),'Summary and sign-off'!$A$48,'Summary and sign-off'!$A$49)</f>
        <v>Check - there are no hidden rows with data</v>
      </c>
      <c r="D124" s="146" t="str">
        <f>IF('Summary and sign-off'!F57='Summary and sign-off'!F54,'Summary and sign-off'!A51,'Summary and sign-off'!A50)</f>
        <v>Check - each entry provides sufficient information</v>
      </c>
      <c r="E124" s="146"/>
      <c r="F124" s="17"/>
    </row>
    <row r="125" spans="1:6" ht="10.5" customHeight="1" x14ac:dyDescent="0.2">
      <c r="A125" s="17"/>
      <c r="B125" s="57"/>
      <c r="C125" s="19"/>
      <c r="D125" s="17"/>
      <c r="E125" s="17"/>
      <c r="F125" s="17"/>
    </row>
    <row r="126" spans="1:6" ht="34.5" customHeight="1" x14ac:dyDescent="0.2">
      <c r="A126" s="31" t="s">
        <v>141</v>
      </c>
      <c r="B126" s="58">
        <f>B48+B114+B124</f>
        <v>14849.670000000002</v>
      </c>
      <c r="C126" s="32"/>
      <c r="D126" s="32"/>
      <c r="E126" s="32"/>
      <c r="F126" s="17"/>
    </row>
    <row r="127" spans="1:6" x14ac:dyDescent="0.2">
      <c r="A127" s="17"/>
      <c r="B127" s="19"/>
      <c r="C127" s="17"/>
      <c r="D127" s="17"/>
      <c r="E127" s="17"/>
      <c r="F127" s="17"/>
    </row>
    <row r="128" spans="1:6" x14ac:dyDescent="0.2">
      <c r="A128" s="18" t="s">
        <v>75</v>
      </c>
      <c r="B128" s="19"/>
      <c r="C128" s="17"/>
      <c r="D128" s="17"/>
      <c r="E128" s="17"/>
      <c r="F128" s="17"/>
    </row>
    <row r="129" spans="1:6" ht="12.6" customHeight="1" x14ac:dyDescent="0.2">
      <c r="A129" s="20" t="s">
        <v>142</v>
      </c>
      <c r="F129" s="17"/>
    </row>
    <row r="130" spans="1:6" ht="12.95" customHeight="1" x14ac:dyDescent="0.2">
      <c r="A130" s="20" t="s">
        <v>143</v>
      </c>
      <c r="B130" s="17"/>
      <c r="D130" s="17"/>
      <c r="F130" s="17"/>
    </row>
    <row r="131" spans="1:6" x14ac:dyDescent="0.2">
      <c r="A131" s="20" t="s">
        <v>144</v>
      </c>
      <c r="F131" s="17"/>
    </row>
    <row r="132" spans="1:6" x14ac:dyDescent="0.2">
      <c r="A132" s="20" t="s">
        <v>81</v>
      </c>
      <c r="B132" s="19"/>
      <c r="C132" s="17"/>
      <c r="D132" s="17"/>
      <c r="E132" s="17"/>
      <c r="F132" s="17"/>
    </row>
    <row r="133" spans="1:6" ht="12.95" customHeight="1" x14ac:dyDescent="0.2">
      <c r="A133" s="20" t="s">
        <v>145</v>
      </c>
      <c r="B133" s="17"/>
      <c r="D133" s="17"/>
      <c r="F133" s="17"/>
    </row>
    <row r="134" spans="1:6" x14ac:dyDescent="0.2">
      <c r="A134" s="20" t="s">
        <v>146</v>
      </c>
      <c r="F134" s="17"/>
    </row>
    <row r="135" spans="1:6" x14ac:dyDescent="0.2">
      <c r="A135" s="20" t="s">
        <v>147</v>
      </c>
      <c r="B135" s="20"/>
      <c r="C135" s="20"/>
      <c r="D135" s="20"/>
      <c r="F135" s="17"/>
    </row>
    <row r="136" spans="1:6" x14ac:dyDescent="0.2">
      <c r="A136" s="26"/>
      <c r="B136" s="17"/>
      <c r="C136" s="17"/>
      <c r="D136" s="17"/>
      <c r="E136" s="17"/>
      <c r="F136" s="17"/>
    </row>
    <row r="137" spans="1:6" hidden="1" x14ac:dyDescent="0.2">
      <c r="A137" s="26"/>
      <c r="B137" s="17"/>
      <c r="C137" s="17"/>
      <c r="D137" s="17"/>
      <c r="E137" s="17"/>
      <c r="F137" s="17"/>
    </row>
    <row r="138" spans="1:6" x14ac:dyDescent="0.2"/>
    <row r="139" spans="1:6" x14ac:dyDescent="0.2"/>
    <row r="140" spans="1:6" x14ac:dyDescent="0.2"/>
    <row r="141" spans="1:6" x14ac:dyDescent="0.2"/>
    <row r="142" spans="1:6" ht="12.75" hidden="1" customHeight="1" x14ac:dyDescent="0.2"/>
    <row r="143" spans="1:6" x14ac:dyDescent="0.2"/>
    <row r="144" spans="1:6" x14ac:dyDescent="0.2"/>
    <row r="145" spans="1:6" hidden="1" x14ac:dyDescent="0.2">
      <c r="A145" s="26"/>
      <c r="B145" s="17"/>
      <c r="C145" s="17"/>
      <c r="D145" s="17"/>
      <c r="E145" s="17"/>
      <c r="F145" s="17"/>
    </row>
    <row r="146" spans="1:6" hidden="1" x14ac:dyDescent="0.2">
      <c r="A146" s="26"/>
      <c r="B146" s="17"/>
      <c r="C146" s="17"/>
      <c r="D146" s="17"/>
      <c r="E146" s="17"/>
      <c r="F146" s="17"/>
    </row>
    <row r="147" spans="1:6" hidden="1" x14ac:dyDescent="0.2">
      <c r="A147" s="26"/>
      <c r="B147" s="17"/>
      <c r="C147" s="17"/>
      <c r="D147" s="17"/>
      <c r="E147" s="17"/>
      <c r="F147" s="17"/>
    </row>
    <row r="148" spans="1:6" hidden="1" x14ac:dyDescent="0.2">
      <c r="A148" s="26"/>
      <c r="B148" s="17"/>
      <c r="C148" s="17"/>
      <c r="D148" s="17"/>
      <c r="E148" s="17"/>
      <c r="F148" s="17"/>
    </row>
    <row r="149" spans="1:6" hidden="1" x14ac:dyDescent="0.2">
      <c r="A149" s="26"/>
      <c r="B149" s="17"/>
      <c r="C149" s="17"/>
      <c r="D149" s="17"/>
      <c r="E149" s="17"/>
      <c r="F149" s="17"/>
    </row>
    <row r="150" spans="1:6" x14ac:dyDescent="0.2"/>
    <row r="151" spans="1:6" x14ac:dyDescent="0.2"/>
    <row r="152" spans="1:6" x14ac:dyDescent="0.2"/>
    <row r="153" spans="1:6" x14ac:dyDescent="0.2"/>
    <row r="154" spans="1:6" x14ac:dyDescent="0.2"/>
    <row r="155" spans="1:6" x14ac:dyDescent="0.2"/>
    <row r="156" spans="1:6" x14ac:dyDescent="0.2"/>
    <row r="157" spans="1:6" x14ac:dyDescent="0.2"/>
    <row r="158" spans="1:6" x14ac:dyDescent="0.2"/>
    <row r="159" spans="1:6" x14ac:dyDescent="0.2"/>
    <row r="160" spans="1:6" x14ac:dyDescent="0.2"/>
    <row r="161" x14ac:dyDescent="0.2"/>
    <row r="162" x14ac:dyDescent="0.2"/>
    <row r="163" x14ac:dyDescent="0.2"/>
    <row r="164" x14ac:dyDescent="0.2"/>
    <row r="165" x14ac:dyDescent="0.2"/>
    <row r="166" x14ac:dyDescent="0.2"/>
    <row r="167" x14ac:dyDescent="0.2"/>
    <row r="168" x14ac:dyDescent="0.2"/>
    <row r="169" x14ac:dyDescent="0.2"/>
    <row r="170" x14ac:dyDescent="0.2"/>
    <row r="171" x14ac:dyDescent="0.2"/>
    <row r="172" x14ac:dyDescent="0.2"/>
    <row r="173" x14ac:dyDescent="0.2"/>
    <row r="174" x14ac:dyDescent="0.2"/>
    <row r="175" x14ac:dyDescent="0.2"/>
    <row r="176"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row r="188" x14ac:dyDescent="0.2"/>
    <row r="189" x14ac:dyDescent="0.2"/>
    <row r="190" x14ac:dyDescent="0.2"/>
    <row r="191" x14ac:dyDescent="0.2"/>
    <row r="192" x14ac:dyDescent="0.2"/>
    <row r="193" x14ac:dyDescent="0.2"/>
    <row r="194" x14ac:dyDescent="0.2"/>
    <row r="195" x14ac:dyDescent="0.2"/>
    <row r="196" x14ac:dyDescent="0.2"/>
    <row r="197" x14ac:dyDescent="0.2"/>
    <row r="198" x14ac:dyDescent="0.2"/>
    <row r="199" x14ac:dyDescent="0.2"/>
    <row r="200" x14ac:dyDescent="0.2"/>
    <row r="201" x14ac:dyDescent="0.2"/>
    <row r="202" x14ac:dyDescent="0.2"/>
    <row r="203" x14ac:dyDescent="0.2"/>
    <row r="204" x14ac:dyDescent="0.2"/>
    <row r="205" x14ac:dyDescent="0.2"/>
    <row r="206" x14ac:dyDescent="0.2"/>
    <row r="207" x14ac:dyDescent="0.2"/>
    <row r="208" x14ac:dyDescent="0.2"/>
    <row r="209" x14ac:dyDescent="0.2"/>
    <row r="210" x14ac:dyDescent="0.2"/>
    <row r="211" x14ac:dyDescent="0.2"/>
    <row r="212" x14ac:dyDescent="0.2"/>
    <row r="213" x14ac:dyDescent="0.2"/>
    <row r="214" x14ac:dyDescent="0.2"/>
    <row r="215" x14ac:dyDescent="0.2"/>
    <row r="216" x14ac:dyDescent="0.2"/>
    <row r="217" x14ac:dyDescent="0.2"/>
    <row r="218" x14ac:dyDescent="0.2"/>
    <row r="219" x14ac:dyDescent="0.2"/>
    <row r="220" x14ac:dyDescent="0.2"/>
    <row r="221" x14ac:dyDescent="0.2"/>
    <row r="222" x14ac:dyDescent="0.2"/>
    <row r="223" x14ac:dyDescent="0.2"/>
    <row r="224" x14ac:dyDescent="0.2"/>
    <row r="225" x14ac:dyDescent="0.2"/>
    <row r="226" x14ac:dyDescent="0.2"/>
    <row r="227" x14ac:dyDescent="0.2"/>
    <row r="228" x14ac:dyDescent="0.2"/>
    <row r="229" x14ac:dyDescent="0.2"/>
    <row r="230" x14ac:dyDescent="0.2"/>
    <row r="231" x14ac:dyDescent="0.2"/>
    <row r="232" x14ac:dyDescent="0.2"/>
    <row r="233" x14ac:dyDescent="0.2"/>
    <row r="234" x14ac:dyDescent="0.2"/>
    <row r="235" x14ac:dyDescent="0.2"/>
    <row r="236" x14ac:dyDescent="0.2"/>
    <row r="237" x14ac:dyDescent="0.2"/>
    <row r="238" x14ac:dyDescent="0.2"/>
    <row r="239" x14ac:dyDescent="0.2"/>
    <row r="240" x14ac:dyDescent="0.2"/>
    <row r="241" x14ac:dyDescent="0.2"/>
    <row r="242" x14ac:dyDescent="0.2"/>
    <row r="243" x14ac:dyDescent="0.2"/>
    <row r="244" x14ac:dyDescent="0.2"/>
    <row r="245" x14ac:dyDescent="0.2"/>
    <row r="246" x14ac:dyDescent="0.2"/>
  </sheetData>
  <sheetProtection sheet="1" formatCells="0" formatRows="0" insertColumns="0" insertRows="0" deleteRows="0"/>
  <mergeCells count="15">
    <mergeCell ref="B7:E7"/>
    <mergeCell ref="B5:E5"/>
    <mergeCell ref="D124:E124"/>
    <mergeCell ref="A1:E1"/>
    <mergeCell ref="A50:E50"/>
    <mergeCell ref="A116:E116"/>
    <mergeCell ref="B2:E2"/>
    <mergeCell ref="B3:E3"/>
    <mergeCell ref="B4:E4"/>
    <mergeCell ref="A8:E8"/>
    <mergeCell ref="A9:E9"/>
    <mergeCell ref="B6:E6"/>
    <mergeCell ref="D48:E48"/>
    <mergeCell ref="D114:E114"/>
    <mergeCell ref="A10:E10"/>
  </mergeCells>
  <phoneticPr fontId="40" type="noConversion"/>
  <dataValidations xWindow="152" yWindow="706"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53 A112:A113 A47 A123"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17 A51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18:A122 A12:A46 A61:A111 A52:A59"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xWindow="152" yWindow="706"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B118:B123 B52:B113 B12:B47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49"/>
  <sheetViews>
    <sheetView zoomScaleNormal="100" workbookViewId="0">
      <selection activeCell="D24" sqref="D24:E24"/>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9.28515625" customWidth="1"/>
    <col min="7" max="10" width="9.140625" hidden="1" customWidth="1"/>
    <col min="11" max="13" width="0" hidden="1" customWidth="1"/>
  </cols>
  <sheetData>
    <row r="1" spans="1:6" ht="26.25" customHeight="1" x14ac:dyDescent="0.2">
      <c r="A1" s="147" t="s">
        <v>112</v>
      </c>
      <c r="B1" s="147"/>
      <c r="C1" s="147"/>
      <c r="D1" s="147"/>
      <c r="E1" s="147"/>
    </row>
    <row r="2" spans="1:6" ht="21" customHeight="1" x14ac:dyDescent="0.2">
      <c r="A2" s="3" t="s">
        <v>113</v>
      </c>
      <c r="B2" s="145" t="str">
        <f>'Summary and sign-off'!B2:F2</f>
        <v>External Reporting Board</v>
      </c>
      <c r="C2" s="145"/>
      <c r="D2" s="145"/>
      <c r="E2" s="145"/>
    </row>
    <row r="3" spans="1:6" ht="31.5" x14ac:dyDescent="0.2">
      <c r="A3" s="3" t="s">
        <v>114</v>
      </c>
      <c r="B3" s="145" t="str">
        <f>'Summary and sign-off'!B3:F3</f>
        <v>April Mackenzie</v>
      </c>
      <c r="C3" s="145"/>
      <c r="D3" s="145"/>
      <c r="E3" s="145"/>
    </row>
    <row r="4" spans="1:6" ht="21" customHeight="1" x14ac:dyDescent="0.2">
      <c r="A4" s="3" t="s">
        <v>115</v>
      </c>
      <c r="B4" s="145">
        <f>'Summary and sign-off'!B4:F4</f>
        <v>45474</v>
      </c>
      <c r="C4" s="145"/>
      <c r="D4" s="145"/>
      <c r="E4" s="145"/>
    </row>
    <row r="5" spans="1:6" ht="21" customHeight="1" x14ac:dyDescent="0.2">
      <c r="A5" s="3" t="s">
        <v>116</v>
      </c>
      <c r="B5" s="145">
        <f>'Summary and sign-off'!B5:F5</f>
        <v>45657</v>
      </c>
      <c r="C5" s="145"/>
      <c r="D5" s="145"/>
      <c r="E5" s="145"/>
    </row>
    <row r="6" spans="1:6" ht="21" customHeight="1" x14ac:dyDescent="0.2">
      <c r="A6" s="3" t="s">
        <v>117</v>
      </c>
      <c r="B6" s="140" t="s">
        <v>83</v>
      </c>
      <c r="C6" s="140"/>
      <c r="D6" s="140"/>
      <c r="E6" s="140"/>
    </row>
    <row r="7" spans="1:6" ht="21" customHeight="1" x14ac:dyDescent="0.2">
      <c r="A7" s="3" t="s">
        <v>58</v>
      </c>
      <c r="B7" s="140" t="s">
        <v>85</v>
      </c>
      <c r="C7" s="140"/>
      <c r="D7" s="140"/>
      <c r="E7" s="140"/>
    </row>
    <row r="8" spans="1:6" ht="35.25" customHeight="1" x14ac:dyDescent="0.25">
      <c r="A8" s="156" t="s">
        <v>148</v>
      </c>
      <c r="B8" s="156"/>
      <c r="C8" s="157"/>
      <c r="D8" s="157"/>
      <c r="E8" s="157"/>
      <c r="F8" s="27"/>
    </row>
    <row r="9" spans="1:6" ht="35.25" customHeight="1" x14ac:dyDescent="0.25">
      <c r="A9" s="154" t="s">
        <v>149</v>
      </c>
      <c r="B9" s="155"/>
      <c r="C9" s="155"/>
      <c r="D9" s="155"/>
      <c r="E9" s="155"/>
      <c r="F9" s="27"/>
    </row>
    <row r="10" spans="1:6" ht="27" customHeight="1" x14ac:dyDescent="0.2">
      <c r="A10" s="24" t="s">
        <v>150</v>
      </c>
      <c r="B10" s="24" t="s">
        <v>64</v>
      </c>
      <c r="C10" s="24" t="s">
        <v>151</v>
      </c>
      <c r="D10" s="24" t="s">
        <v>152</v>
      </c>
      <c r="E10" s="24" t="s">
        <v>125</v>
      </c>
      <c r="F10" s="20"/>
    </row>
    <row r="11" spans="1:6" s="2" customFormat="1" x14ac:dyDescent="0.2">
      <c r="A11" s="117"/>
      <c r="B11" s="118"/>
      <c r="C11" s="122"/>
      <c r="D11" s="122"/>
      <c r="E11" s="123"/>
    </row>
    <row r="12" spans="1:6" s="2" customFormat="1" x14ac:dyDescent="0.2">
      <c r="A12" s="117"/>
      <c r="B12" s="118"/>
      <c r="C12" s="122"/>
      <c r="D12" s="122"/>
      <c r="E12" s="123"/>
    </row>
    <row r="13" spans="1:6" s="2" customFormat="1" x14ac:dyDescent="0.2">
      <c r="A13" s="117"/>
      <c r="B13" s="118"/>
      <c r="C13" s="122"/>
      <c r="D13" s="122"/>
      <c r="E13" s="123"/>
    </row>
    <row r="14" spans="1:6" s="2" customFormat="1" x14ac:dyDescent="0.2">
      <c r="A14" s="117"/>
      <c r="B14" s="118"/>
      <c r="C14" s="122"/>
      <c r="D14" s="122"/>
      <c r="E14" s="123"/>
    </row>
    <row r="15" spans="1:6" s="2" customFormat="1" x14ac:dyDescent="0.2">
      <c r="A15" s="117"/>
      <c r="B15" s="118"/>
      <c r="C15" s="122"/>
      <c r="D15" s="122"/>
      <c r="E15" s="123"/>
    </row>
    <row r="16" spans="1:6" s="2" customFormat="1" x14ac:dyDescent="0.2">
      <c r="A16" s="117"/>
      <c r="B16" s="118"/>
      <c r="C16" s="122"/>
      <c r="D16" s="122"/>
      <c r="E16" s="123"/>
    </row>
    <row r="17" spans="1:6" s="2" customFormat="1" x14ac:dyDescent="0.2">
      <c r="A17" s="117"/>
      <c r="B17" s="118"/>
      <c r="C17" s="122"/>
      <c r="D17" s="122"/>
      <c r="E17" s="123"/>
    </row>
    <row r="18" spans="1:6" s="2" customFormat="1" x14ac:dyDescent="0.2">
      <c r="A18" s="117"/>
      <c r="B18" s="118"/>
      <c r="C18" s="122"/>
      <c r="D18" s="122"/>
      <c r="E18" s="123"/>
    </row>
    <row r="19" spans="1:6" s="2" customFormat="1" x14ac:dyDescent="0.2">
      <c r="A19" s="117"/>
      <c r="B19" s="118"/>
      <c r="C19" s="122"/>
      <c r="D19" s="122"/>
      <c r="E19" s="123"/>
    </row>
    <row r="20" spans="1:6" s="2" customFormat="1" x14ac:dyDescent="0.2">
      <c r="A20" s="117"/>
      <c r="B20" s="118"/>
      <c r="C20" s="122"/>
      <c r="D20" s="122"/>
      <c r="E20" s="123"/>
    </row>
    <row r="21" spans="1:6" s="2" customFormat="1" x14ac:dyDescent="0.2">
      <c r="A21" s="117"/>
      <c r="B21" s="118"/>
      <c r="C21" s="122"/>
      <c r="D21" s="122"/>
      <c r="E21" s="123"/>
    </row>
    <row r="22" spans="1:6" s="2" customFormat="1" x14ac:dyDescent="0.2">
      <c r="A22" s="121"/>
      <c r="B22" s="118"/>
      <c r="C22" s="122"/>
      <c r="D22" s="122"/>
      <c r="E22" s="123"/>
    </row>
    <row r="23" spans="1:6" s="2" customFormat="1" ht="11.25" hidden="1" customHeight="1" x14ac:dyDescent="0.2">
      <c r="A23" s="98"/>
      <c r="B23" s="95"/>
      <c r="C23" s="99"/>
      <c r="D23" s="99"/>
      <c r="E23" s="100"/>
    </row>
    <row r="24" spans="1:6" ht="34.5" customHeight="1" x14ac:dyDescent="0.2">
      <c r="A24" s="53" t="s">
        <v>153</v>
      </c>
      <c r="B24" s="62">
        <f>SUM(B11:B23)</f>
        <v>0</v>
      </c>
      <c r="C24" s="70" t="str">
        <f>IF(SUBTOTAL(3,B11:B23)=SUBTOTAL(103,B11:B23),'Summary and sign-off'!$A$48,'Summary and sign-off'!$A$49)</f>
        <v>Check - there are no hidden rows with data</v>
      </c>
      <c r="D24" s="146" t="str">
        <f>IF('Summary and sign-off'!F58='Summary and sign-off'!F54,'Summary and sign-off'!A51,'Summary and sign-off'!A50)</f>
        <v>Check - each entry provides sufficient information</v>
      </c>
      <c r="E24" s="146"/>
      <c r="F24" s="2"/>
    </row>
    <row r="25" spans="1:6" x14ac:dyDescent="0.2">
      <c r="A25" s="18"/>
      <c r="B25" s="17"/>
      <c r="C25" s="17"/>
      <c r="D25" s="17"/>
      <c r="E25" s="17"/>
    </row>
    <row r="26" spans="1:6" x14ac:dyDescent="0.2">
      <c r="A26" s="18" t="s">
        <v>75</v>
      </c>
      <c r="B26" s="19"/>
      <c r="C26" s="17"/>
      <c r="D26" s="17"/>
      <c r="E26" s="17"/>
    </row>
    <row r="27" spans="1:6" ht="12.75" customHeight="1" x14ac:dyDescent="0.2">
      <c r="A27" s="20" t="s">
        <v>154</v>
      </c>
      <c r="B27" s="20"/>
      <c r="C27" s="20"/>
      <c r="D27" s="20"/>
      <c r="E27" s="20"/>
    </row>
    <row r="28" spans="1:6" x14ac:dyDescent="0.2">
      <c r="A28" s="20" t="s">
        <v>155</v>
      </c>
      <c r="B28" s="20"/>
      <c r="C28" s="28"/>
      <c r="D28" s="28"/>
      <c r="E28" s="28"/>
    </row>
    <row r="29" spans="1:6" x14ac:dyDescent="0.2">
      <c r="A29" s="20" t="s">
        <v>81</v>
      </c>
      <c r="B29" s="19"/>
      <c r="C29" s="17"/>
      <c r="D29" s="17"/>
      <c r="E29" s="17"/>
      <c r="F29" s="17"/>
    </row>
    <row r="30" spans="1:6" x14ac:dyDescent="0.2">
      <c r="A30" s="20" t="s">
        <v>156</v>
      </c>
      <c r="B30" s="20"/>
      <c r="C30" s="28"/>
      <c r="D30" s="28"/>
      <c r="E30" s="28"/>
    </row>
    <row r="31" spans="1:6" ht="12.75" customHeight="1" x14ac:dyDescent="0.2">
      <c r="A31" s="20" t="s">
        <v>157</v>
      </c>
      <c r="B31" s="20"/>
      <c r="C31" s="22"/>
      <c r="D31" s="22"/>
      <c r="E31" s="22"/>
    </row>
    <row r="32" spans="1:6" x14ac:dyDescent="0.2">
      <c r="A32" s="17"/>
      <c r="B32" s="17"/>
      <c r="C32" s="17"/>
      <c r="D32" s="17"/>
      <c r="E32" s="17"/>
    </row>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x14ac:dyDescent="0.2"/>
  </sheetData>
  <sheetProtection sheet="1" formatCells="0" insertRows="0" deleteRows="0"/>
  <mergeCells count="10">
    <mergeCell ref="D24:E24"/>
    <mergeCell ref="B6:E6"/>
    <mergeCell ref="B5:E5"/>
    <mergeCell ref="A1:E1"/>
    <mergeCell ref="A9:E9"/>
    <mergeCell ref="B2:E2"/>
    <mergeCell ref="B3:E3"/>
    <mergeCell ref="B4:E4"/>
    <mergeCell ref="A8:E8"/>
    <mergeCell ref="B7:E7"/>
  </mergeCells>
  <phoneticPr fontId="40" type="noConversion"/>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3"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1:A22"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B11:B23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41"/>
  <sheetViews>
    <sheetView zoomScaleNormal="100" workbookViewId="0">
      <selection activeCell="C16" sqref="C16:E17"/>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6.85546875" customWidth="1"/>
    <col min="7" max="10" width="9.140625" hidden="1" customWidth="1"/>
    <col min="11" max="13" width="0" hidden="1" customWidth="1"/>
    <col min="14" max="16384" width="9.140625" hidden="1"/>
  </cols>
  <sheetData>
    <row r="1" spans="1:6" ht="26.25" customHeight="1" x14ac:dyDescent="0.2">
      <c r="A1" s="147" t="s">
        <v>112</v>
      </c>
      <c r="B1" s="147"/>
      <c r="C1" s="147"/>
      <c r="D1" s="147"/>
      <c r="E1" s="147"/>
    </row>
    <row r="2" spans="1:6" ht="21" customHeight="1" x14ac:dyDescent="0.2">
      <c r="A2" s="3" t="s">
        <v>113</v>
      </c>
      <c r="B2" s="145" t="str">
        <f>'Summary and sign-off'!B2:F2</f>
        <v>External Reporting Board</v>
      </c>
      <c r="C2" s="145"/>
      <c r="D2" s="145"/>
      <c r="E2" s="145"/>
    </row>
    <row r="3" spans="1:6" ht="31.5" x14ac:dyDescent="0.2">
      <c r="A3" s="3" t="s">
        <v>158</v>
      </c>
      <c r="B3" s="145" t="str">
        <f>'Summary and sign-off'!B3:F3</f>
        <v>April Mackenzie</v>
      </c>
      <c r="C3" s="145"/>
      <c r="D3" s="145"/>
      <c r="E3" s="145"/>
    </row>
    <row r="4" spans="1:6" ht="21" customHeight="1" x14ac:dyDescent="0.2">
      <c r="A4" s="3" t="s">
        <v>115</v>
      </c>
      <c r="B4" s="145">
        <f>'Summary and sign-off'!B4:F4</f>
        <v>45474</v>
      </c>
      <c r="C4" s="145"/>
      <c r="D4" s="145"/>
      <c r="E4" s="145"/>
    </row>
    <row r="5" spans="1:6" ht="21" customHeight="1" x14ac:dyDescent="0.2">
      <c r="A5" s="3" t="s">
        <v>116</v>
      </c>
      <c r="B5" s="145">
        <f>'Summary and sign-off'!B5:F5</f>
        <v>45657</v>
      </c>
      <c r="C5" s="145"/>
      <c r="D5" s="145"/>
      <c r="E5" s="145"/>
    </row>
    <row r="6" spans="1:6" ht="21" customHeight="1" x14ac:dyDescent="0.2">
      <c r="A6" s="3" t="s">
        <v>117</v>
      </c>
      <c r="B6" s="140" t="s">
        <v>83</v>
      </c>
      <c r="C6" s="140"/>
      <c r="D6" s="140"/>
      <c r="E6" s="140"/>
      <c r="F6" s="23"/>
    </row>
    <row r="7" spans="1:6" ht="21" customHeight="1" x14ac:dyDescent="0.2">
      <c r="A7" s="3" t="s">
        <v>58</v>
      </c>
      <c r="B7" s="140" t="s">
        <v>85</v>
      </c>
      <c r="C7" s="140"/>
      <c r="D7" s="140"/>
      <c r="E7" s="140"/>
      <c r="F7" s="23"/>
    </row>
    <row r="8" spans="1:6" ht="35.25" customHeight="1" x14ac:dyDescent="0.2">
      <c r="A8" s="150" t="s">
        <v>159</v>
      </c>
      <c r="B8" s="150"/>
      <c r="C8" s="157"/>
      <c r="D8" s="157"/>
      <c r="E8" s="157"/>
    </row>
    <row r="9" spans="1:6" ht="35.25" customHeight="1" x14ac:dyDescent="0.2">
      <c r="A9" s="158" t="s">
        <v>160</v>
      </c>
      <c r="B9" s="159"/>
      <c r="C9" s="159"/>
      <c r="D9" s="159"/>
      <c r="E9" s="159"/>
    </row>
    <row r="10" spans="1:6" ht="27" customHeight="1" x14ac:dyDescent="0.2">
      <c r="A10" s="24" t="s">
        <v>121</v>
      </c>
      <c r="B10" s="24" t="s">
        <v>64</v>
      </c>
      <c r="C10" s="24" t="s">
        <v>161</v>
      </c>
      <c r="D10" s="24" t="s">
        <v>162</v>
      </c>
      <c r="E10" s="24" t="s">
        <v>125</v>
      </c>
      <c r="F10" s="20"/>
    </row>
    <row r="11" spans="1:6" s="2" customFormat="1" hidden="1" x14ac:dyDescent="0.2">
      <c r="A11" s="98"/>
      <c r="B11" s="95"/>
      <c r="C11" s="99"/>
      <c r="D11" s="99"/>
      <c r="E11" s="100"/>
    </row>
    <row r="12" spans="1:6" s="2" customFormat="1" x14ac:dyDescent="0.2">
      <c r="A12" s="117">
        <v>45491</v>
      </c>
      <c r="B12" s="132">
        <v>55.29</v>
      </c>
      <c r="C12" s="122" t="s">
        <v>163</v>
      </c>
      <c r="D12" s="122" t="s">
        <v>164</v>
      </c>
      <c r="E12" s="123" t="s">
        <v>135</v>
      </c>
    </row>
    <row r="13" spans="1:6" s="2" customFormat="1" x14ac:dyDescent="0.2">
      <c r="A13" s="117">
        <v>45522</v>
      </c>
      <c r="B13" s="132">
        <v>54.78</v>
      </c>
      <c r="C13" s="122" t="s">
        <v>163</v>
      </c>
      <c r="D13" s="122" t="s">
        <v>164</v>
      </c>
      <c r="E13" s="123" t="s">
        <v>135</v>
      </c>
    </row>
    <row r="14" spans="1:6" s="2" customFormat="1" x14ac:dyDescent="0.2">
      <c r="A14" s="117">
        <v>45553</v>
      </c>
      <c r="B14" s="132">
        <v>54.78</v>
      </c>
      <c r="C14" s="122" t="s">
        <v>163</v>
      </c>
      <c r="D14" s="122" t="s">
        <v>164</v>
      </c>
      <c r="E14" s="123" t="s">
        <v>135</v>
      </c>
    </row>
    <row r="15" spans="1:6" s="2" customFormat="1" x14ac:dyDescent="0.2">
      <c r="A15" s="117">
        <v>45583</v>
      </c>
      <c r="B15" s="132">
        <v>96</v>
      </c>
      <c r="C15" s="122" t="s">
        <v>163</v>
      </c>
      <c r="D15" s="122" t="s">
        <v>165</v>
      </c>
      <c r="E15" s="123" t="s">
        <v>135</v>
      </c>
    </row>
    <row r="16" spans="1:6" s="2" customFormat="1" x14ac:dyDescent="0.2">
      <c r="A16" s="117"/>
      <c r="B16" s="132"/>
      <c r="C16" s="122"/>
      <c r="D16" s="122"/>
      <c r="E16" s="123"/>
    </row>
    <row r="17" spans="1:6" s="2" customFormat="1" x14ac:dyDescent="0.2">
      <c r="A17" s="117"/>
      <c r="B17" s="132"/>
      <c r="C17" s="122"/>
      <c r="D17" s="122"/>
      <c r="E17" s="123"/>
    </row>
    <row r="18" spans="1:6" s="2" customFormat="1" x14ac:dyDescent="0.2">
      <c r="A18" s="117"/>
      <c r="B18" s="132"/>
      <c r="C18" s="122"/>
      <c r="D18" s="122"/>
      <c r="E18" s="123"/>
    </row>
    <row r="19" spans="1:6" s="2" customFormat="1" x14ac:dyDescent="0.2">
      <c r="A19" s="121"/>
      <c r="B19" s="118"/>
      <c r="C19" s="122"/>
      <c r="D19" s="122"/>
      <c r="E19" s="123"/>
    </row>
    <row r="20" spans="1:6" s="2" customFormat="1" hidden="1" x14ac:dyDescent="0.2">
      <c r="A20" s="98"/>
      <c r="B20" s="95"/>
      <c r="C20" s="99"/>
      <c r="D20" s="99"/>
      <c r="E20" s="100"/>
    </row>
    <row r="21" spans="1:6" ht="34.5" customHeight="1" x14ac:dyDescent="0.2">
      <c r="A21" s="53" t="s">
        <v>166</v>
      </c>
      <c r="B21" s="62">
        <f>SUM(B11:B20)</f>
        <v>260.85000000000002</v>
      </c>
      <c r="C21" s="70" t="str">
        <f>IF(SUBTOTAL(3,B11:B20)=SUBTOTAL(103,B11:B20),'Summary and sign-off'!$A$48,'Summary and sign-off'!$A$49)</f>
        <v>Check - there are no hidden rows with data</v>
      </c>
      <c r="D21" s="146" t="str">
        <f>IF('Summary and sign-off'!F59='Summary and sign-off'!F54,'Summary and sign-off'!A51,'Summary and sign-off'!A50)</f>
        <v>Check - each entry provides sufficient information</v>
      </c>
      <c r="E21" s="146"/>
    </row>
    <row r="22" spans="1:6" ht="14.1" customHeight="1" x14ac:dyDescent="0.2">
      <c r="B22" s="17"/>
      <c r="C22" s="17"/>
      <c r="D22" s="17"/>
      <c r="E22" s="17"/>
    </row>
    <row r="23" spans="1:6" x14ac:dyDescent="0.2">
      <c r="A23" s="18" t="s">
        <v>167</v>
      </c>
      <c r="B23" s="17"/>
      <c r="C23" s="17"/>
      <c r="D23" s="17"/>
      <c r="E23" s="17"/>
    </row>
    <row r="24" spans="1:6" ht="12.6" customHeight="1" x14ac:dyDescent="0.2">
      <c r="A24" s="20" t="s">
        <v>142</v>
      </c>
      <c r="B24" s="17"/>
      <c r="C24" s="17"/>
      <c r="D24" s="17"/>
      <c r="E24" s="17"/>
    </row>
    <row r="25" spans="1:6" x14ac:dyDescent="0.2">
      <c r="A25" s="20" t="s">
        <v>81</v>
      </c>
      <c r="B25" s="19"/>
      <c r="C25" s="17"/>
      <c r="D25" s="17"/>
      <c r="E25" s="17"/>
      <c r="F25" s="17"/>
    </row>
    <row r="26" spans="1:6" x14ac:dyDescent="0.2">
      <c r="A26" s="20" t="s">
        <v>156</v>
      </c>
      <c r="C26" s="17"/>
      <c r="D26" s="17"/>
      <c r="E26" s="17"/>
      <c r="F26" s="17"/>
    </row>
    <row r="27" spans="1:6" ht="12.75" customHeight="1" x14ac:dyDescent="0.2">
      <c r="A27" s="20" t="s">
        <v>157</v>
      </c>
      <c r="B27" s="25"/>
      <c r="C27" s="22"/>
      <c r="D27" s="22"/>
      <c r="E27" s="22"/>
      <c r="F27" s="22"/>
    </row>
    <row r="28" spans="1:6" x14ac:dyDescent="0.2">
      <c r="B28" s="26"/>
      <c r="C28" s="17"/>
      <c r="D28" s="17"/>
      <c r="E28" s="17"/>
    </row>
    <row r="29" spans="1:6" hidden="1" x14ac:dyDescent="0.2">
      <c r="A29" s="17"/>
      <c r="B29" s="17"/>
      <c r="C29" s="17"/>
      <c r="D29" s="17"/>
    </row>
    <row r="30" spans="1:6" ht="12.75" hidden="1" customHeight="1" x14ac:dyDescent="0.2"/>
    <row r="31" spans="1:6" hidden="1" x14ac:dyDescent="0.2">
      <c r="A31" s="17"/>
      <c r="B31" s="17"/>
      <c r="C31" s="17"/>
      <c r="D31" s="17"/>
      <c r="E31" s="17"/>
    </row>
    <row r="32" spans="1:6" hidden="1" x14ac:dyDescent="0.2">
      <c r="A32" s="17"/>
      <c r="B32" s="17"/>
      <c r="C32" s="17"/>
      <c r="D32" s="17"/>
      <c r="E32" s="17"/>
    </row>
    <row r="33" spans="1:5" hidden="1" x14ac:dyDescent="0.2">
      <c r="A33" s="17"/>
      <c r="B33" s="17"/>
      <c r="C33" s="17"/>
      <c r="D33" s="17"/>
      <c r="E33" s="17"/>
    </row>
    <row r="34" spans="1:5" hidden="1" x14ac:dyDescent="0.2">
      <c r="A34" s="17"/>
      <c r="B34" s="17"/>
      <c r="C34" s="17"/>
      <c r="D34" s="17"/>
      <c r="E34" s="17"/>
    </row>
    <row r="35" spans="1:5" hidden="1" x14ac:dyDescent="0.2">
      <c r="A35" s="17"/>
      <c r="B35" s="17"/>
      <c r="C35" s="17"/>
      <c r="D35" s="17"/>
      <c r="E35" s="17"/>
    </row>
    <row r="36" spans="1:5" x14ac:dyDescent="0.2"/>
    <row r="37" spans="1:5" x14ac:dyDescent="0.2"/>
    <row r="38" spans="1:5" x14ac:dyDescent="0.2"/>
    <row r="39" spans="1:5" x14ac:dyDescent="0.2"/>
    <row r="40" spans="1:5" x14ac:dyDescent="0.2"/>
    <row r="41" spans="1:5" x14ac:dyDescent="0.2"/>
  </sheetData>
  <sheetProtection sheet="1" formatCells="0" insertRows="0" deleteRows="0"/>
  <mergeCells count="10">
    <mergeCell ref="D21:E21"/>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0"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B11:B20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5"/>
  <sheetViews>
    <sheetView zoomScaleNormal="100" workbookViewId="0">
      <selection activeCell="B4" sqref="B4:F4"/>
    </sheetView>
  </sheetViews>
  <sheetFormatPr defaultColWidth="0" defaultRowHeight="12.75" zeroHeight="1" x14ac:dyDescent="0.2"/>
  <cols>
    <col min="1" max="1" width="35.7109375" customWidth="1"/>
    <col min="2" max="2" width="46.85546875" customWidth="1"/>
    <col min="3" max="3" width="22.140625" customWidth="1"/>
    <col min="4" max="4" width="25.42578125" customWidth="1"/>
    <col min="5" max="6" width="35.7109375" customWidth="1"/>
    <col min="7" max="7" width="38" customWidth="1"/>
    <col min="8" max="10" width="9.140625" hidden="1" customWidth="1"/>
    <col min="11" max="15" width="0" hidden="1" customWidth="1"/>
  </cols>
  <sheetData>
    <row r="1" spans="1:6" ht="26.25" customHeight="1" x14ac:dyDescent="0.2">
      <c r="A1" s="147" t="s">
        <v>168</v>
      </c>
      <c r="B1" s="147"/>
      <c r="C1" s="147"/>
      <c r="D1" s="147"/>
      <c r="E1" s="147"/>
      <c r="F1" s="147"/>
    </row>
    <row r="2" spans="1:6" ht="21" customHeight="1" x14ac:dyDescent="0.2">
      <c r="A2" s="3" t="s">
        <v>113</v>
      </c>
      <c r="B2" s="145" t="str">
        <f>'Summary and sign-off'!B2:F2</f>
        <v>External Reporting Board</v>
      </c>
      <c r="C2" s="145"/>
      <c r="D2" s="145"/>
      <c r="E2" s="145"/>
      <c r="F2" s="145"/>
    </row>
    <row r="3" spans="1:6" ht="31.5" x14ac:dyDescent="0.2">
      <c r="A3" s="3" t="s">
        <v>114</v>
      </c>
      <c r="B3" s="145" t="str">
        <f>'Summary and sign-off'!B3:F3</f>
        <v>April Mackenzie</v>
      </c>
      <c r="C3" s="145"/>
      <c r="D3" s="145"/>
      <c r="E3" s="145"/>
      <c r="F3" s="145"/>
    </row>
    <row r="4" spans="1:6" ht="21" customHeight="1" x14ac:dyDescent="0.2">
      <c r="A4" s="3" t="s">
        <v>115</v>
      </c>
      <c r="B4" s="145">
        <f>'Summary and sign-off'!B4:F4</f>
        <v>45474</v>
      </c>
      <c r="C4" s="145"/>
      <c r="D4" s="145"/>
      <c r="E4" s="145"/>
      <c r="F4" s="145"/>
    </row>
    <row r="5" spans="1:6" ht="21" customHeight="1" x14ac:dyDescent="0.2">
      <c r="A5" s="3" t="s">
        <v>116</v>
      </c>
      <c r="B5" s="145">
        <f>'Summary and sign-off'!B5:F5</f>
        <v>45657</v>
      </c>
      <c r="C5" s="145"/>
      <c r="D5" s="145"/>
      <c r="E5" s="145"/>
      <c r="F5" s="145"/>
    </row>
    <row r="6" spans="1:6" ht="21" customHeight="1" x14ac:dyDescent="0.2">
      <c r="A6" s="3" t="s">
        <v>169</v>
      </c>
      <c r="B6" s="140"/>
      <c r="C6" s="140"/>
      <c r="D6" s="140"/>
      <c r="E6" s="140"/>
      <c r="F6" s="140"/>
    </row>
    <row r="7" spans="1:6" ht="21" customHeight="1" x14ac:dyDescent="0.2">
      <c r="A7" s="3" t="s">
        <v>58</v>
      </c>
      <c r="B7" s="140" t="s">
        <v>85</v>
      </c>
      <c r="C7" s="140"/>
      <c r="D7" s="140"/>
      <c r="E7" s="140"/>
      <c r="F7" s="140"/>
    </row>
    <row r="8" spans="1:6" ht="36" customHeight="1" x14ac:dyDescent="0.2">
      <c r="A8" s="150" t="s">
        <v>170</v>
      </c>
      <c r="B8" s="150"/>
      <c r="C8" s="150"/>
      <c r="D8" s="150"/>
      <c r="E8" s="150"/>
      <c r="F8" s="150"/>
    </row>
    <row r="9" spans="1:6" ht="36" customHeight="1" x14ac:dyDescent="0.2">
      <c r="A9" s="158" t="s">
        <v>171</v>
      </c>
      <c r="B9" s="159"/>
      <c r="C9" s="159"/>
      <c r="D9" s="159"/>
      <c r="E9" s="159"/>
      <c r="F9" s="159"/>
    </row>
    <row r="10" spans="1:6" ht="39" customHeight="1" x14ac:dyDescent="0.2">
      <c r="A10" s="24" t="s">
        <v>121</v>
      </c>
      <c r="B10" s="112" t="s">
        <v>172</v>
      </c>
      <c r="C10" s="112" t="s">
        <v>173</v>
      </c>
      <c r="D10" s="112" t="s">
        <v>174</v>
      </c>
      <c r="E10" s="112" t="s">
        <v>175</v>
      </c>
      <c r="F10" s="112" t="s">
        <v>176</v>
      </c>
    </row>
    <row r="11" spans="1:6" s="2" customFormat="1" x14ac:dyDescent="0.2">
      <c r="A11" s="117"/>
      <c r="B11" s="122"/>
      <c r="C11" s="125"/>
      <c r="D11" s="122"/>
      <c r="E11" s="126"/>
      <c r="F11" s="123"/>
    </row>
    <row r="12" spans="1:6" s="2" customFormat="1" x14ac:dyDescent="0.2">
      <c r="A12" s="117"/>
      <c r="B12" s="124"/>
      <c r="C12" s="125"/>
      <c r="D12" s="124"/>
      <c r="E12" s="126"/>
      <c r="F12" s="127"/>
    </row>
    <row r="13" spans="1:6" s="2" customFormat="1" x14ac:dyDescent="0.2">
      <c r="A13" s="117"/>
      <c r="B13" s="124"/>
      <c r="C13" s="125"/>
      <c r="D13" s="124"/>
      <c r="E13" s="126"/>
      <c r="F13" s="127"/>
    </row>
    <row r="14" spans="1:6" s="2" customFormat="1" x14ac:dyDescent="0.2">
      <c r="A14" s="117"/>
      <c r="B14" s="124"/>
      <c r="C14" s="125"/>
      <c r="D14" s="124"/>
      <c r="E14" s="126"/>
      <c r="F14" s="127"/>
    </row>
    <row r="15" spans="1:6" s="2" customFormat="1" x14ac:dyDescent="0.2">
      <c r="A15" s="117"/>
      <c r="B15" s="124"/>
      <c r="C15" s="125"/>
      <c r="D15" s="124"/>
      <c r="E15" s="126"/>
      <c r="F15" s="127"/>
    </row>
    <row r="16" spans="1:6" s="2" customFormat="1" x14ac:dyDescent="0.2">
      <c r="A16" s="117"/>
      <c r="B16" s="124"/>
      <c r="C16" s="125"/>
      <c r="D16" s="124"/>
      <c r="E16" s="126"/>
      <c r="F16" s="127"/>
    </row>
    <row r="17" spans="1:7" s="2" customFormat="1" x14ac:dyDescent="0.2">
      <c r="A17" s="117"/>
      <c r="B17" s="124"/>
      <c r="C17" s="125"/>
      <c r="D17" s="124"/>
      <c r="E17" s="126"/>
      <c r="F17" s="127"/>
    </row>
    <row r="18" spans="1:7" s="2" customFormat="1" x14ac:dyDescent="0.2">
      <c r="A18" s="117"/>
      <c r="B18" s="124"/>
      <c r="C18" s="125"/>
      <c r="D18" s="124"/>
      <c r="E18" s="126"/>
      <c r="F18" s="127"/>
    </row>
    <row r="19" spans="1:7" s="2" customFormat="1" x14ac:dyDescent="0.2">
      <c r="A19" s="117"/>
      <c r="B19" s="124"/>
      <c r="C19" s="125"/>
      <c r="D19" s="124"/>
      <c r="E19" s="126"/>
      <c r="F19" s="127"/>
    </row>
    <row r="20" spans="1:7" s="2" customFormat="1" x14ac:dyDescent="0.2">
      <c r="A20" s="117"/>
      <c r="B20" s="124"/>
      <c r="C20" s="125"/>
      <c r="D20" s="124"/>
      <c r="E20" s="126"/>
      <c r="F20" s="127"/>
    </row>
    <row r="21" spans="1:7" s="2" customFormat="1" x14ac:dyDescent="0.2">
      <c r="A21" s="117"/>
      <c r="B21" s="124"/>
      <c r="C21" s="125"/>
      <c r="D21" s="124"/>
      <c r="E21" s="126"/>
      <c r="F21" s="127"/>
    </row>
    <row r="22" spans="1:7" s="2" customFormat="1" x14ac:dyDescent="0.2">
      <c r="A22" s="117"/>
      <c r="B22" s="124"/>
      <c r="C22" s="125"/>
      <c r="D22" s="124"/>
      <c r="E22" s="126"/>
      <c r="F22" s="127"/>
    </row>
    <row r="23" spans="1:7" s="2" customFormat="1" x14ac:dyDescent="0.2">
      <c r="A23" s="117"/>
      <c r="B23" s="124"/>
      <c r="C23" s="125"/>
      <c r="D23" s="124"/>
      <c r="E23" s="126"/>
      <c r="F23" s="127"/>
    </row>
    <row r="24" spans="1:7" s="2" customFormat="1" hidden="1" x14ac:dyDescent="0.2">
      <c r="A24" s="94"/>
      <c r="B24" s="99"/>
      <c r="C24" s="101"/>
      <c r="D24" s="99"/>
      <c r="E24" s="102"/>
      <c r="F24" s="100"/>
    </row>
    <row r="25" spans="1:7" ht="34.5" customHeight="1" x14ac:dyDescent="0.2">
      <c r="A25" s="113" t="s">
        <v>177</v>
      </c>
      <c r="B25" s="114" t="s">
        <v>178</v>
      </c>
      <c r="C25" s="115">
        <f>C26+C27</f>
        <v>0</v>
      </c>
      <c r="D25" s="116" t="str">
        <f>IF(SUBTOTAL(3,C11:C24)=SUBTOTAL(103,C11:C24),'Summary and sign-off'!$A$48,'Summary and sign-off'!$A$49)</f>
        <v>Check - there are no hidden rows with data</v>
      </c>
      <c r="E25" s="146" t="str">
        <f>IF('Summary and sign-off'!F60='Summary and sign-off'!F54,'Summary and sign-off'!A52,'Summary and sign-off'!A50)</f>
        <v>Check - each entry provides sufficient information</v>
      </c>
      <c r="F25" s="146"/>
      <c r="G25" s="2"/>
    </row>
    <row r="26" spans="1:7" ht="25.5" customHeight="1" x14ac:dyDescent="0.25">
      <c r="A26" s="54"/>
      <c r="B26" s="55" t="s">
        <v>99</v>
      </c>
      <c r="C26" s="56">
        <f>COUNTIF(C11:C24,'Summary and sign-off'!A45)</f>
        <v>0</v>
      </c>
      <c r="D26" s="14"/>
      <c r="E26" s="15"/>
      <c r="F26" s="16"/>
    </row>
    <row r="27" spans="1:7" ht="25.5" customHeight="1" x14ac:dyDescent="0.25">
      <c r="A27" s="54"/>
      <c r="B27" s="55" t="s">
        <v>100</v>
      </c>
      <c r="C27" s="56">
        <f>COUNTIF(C11:C24,'Summary and sign-off'!A46)</f>
        <v>0</v>
      </c>
      <c r="D27" s="14"/>
      <c r="E27" s="15"/>
      <c r="F27" s="16"/>
    </row>
    <row r="28" spans="1:7" x14ac:dyDescent="0.2">
      <c r="A28" s="17"/>
      <c r="B28" s="18"/>
      <c r="C28" s="17"/>
      <c r="D28" s="19"/>
      <c r="E28" s="19"/>
      <c r="F28" s="17"/>
    </row>
    <row r="29" spans="1:7" x14ac:dyDescent="0.2">
      <c r="A29" s="18" t="s">
        <v>167</v>
      </c>
      <c r="B29" s="18"/>
      <c r="C29" s="18"/>
      <c r="D29" s="18"/>
      <c r="E29" s="18"/>
      <c r="F29" s="18"/>
    </row>
    <row r="30" spans="1:7" ht="12.6" customHeight="1" x14ac:dyDescent="0.2">
      <c r="A30" s="20" t="s">
        <v>142</v>
      </c>
      <c r="B30" s="17"/>
      <c r="C30" s="17"/>
      <c r="D30" s="17"/>
      <c r="E30" s="17"/>
    </row>
    <row r="31" spans="1:7" x14ac:dyDescent="0.2">
      <c r="A31" s="20" t="s">
        <v>81</v>
      </c>
      <c r="B31" s="19"/>
      <c r="C31" s="17"/>
      <c r="D31" s="17"/>
      <c r="E31" s="17"/>
      <c r="F31" s="17"/>
    </row>
    <row r="32" spans="1:7" x14ac:dyDescent="0.2">
      <c r="A32" s="20" t="s">
        <v>179</v>
      </c>
      <c r="B32" s="21"/>
      <c r="C32" s="21"/>
      <c r="D32" s="21"/>
      <c r="E32" s="21"/>
      <c r="F32" s="21"/>
    </row>
    <row r="33" spans="1:6" ht="12.75" customHeight="1" x14ac:dyDescent="0.2">
      <c r="A33" s="20" t="s">
        <v>180</v>
      </c>
      <c r="B33" s="17"/>
      <c r="C33" s="17"/>
      <c r="D33" s="17"/>
      <c r="E33" s="17"/>
      <c r="F33" s="17"/>
    </row>
    <row r="34" spans="1:6" ht="12.95" customHeight="1" x14ac:dyDescent="0.2">
      <c r="A34" s="20" t="s">
        <v>181</v>
      </c>
      <c r="B34" s="17"/>
      <c r="C34" s="17"/>
      <c r="D34" s="17"/>
      <c r="E34" s="17"/>
      <c r="F34" s="17"/>
    </row>
    <row r="35" spans="1:6" x14ac:dyDescent="0.2">
      <c r="A35" s="20" t="s">
        <v>182</v>
      </c>
      <c r="C35" s="17"/>
      <c r="D35" s="17"/>
      <c r="E35" s="17"/>
      <c r="F35" s="17"/>
    </row>
    <row r="36" spans="1:6" ht="12.75" customHeight="1" x14ac:dyDescent="0.2">
      <c r="A36" s="20" t="s">
        <v>157</v>
      </c>
      <c r="B36" s="20"/>
      <c r="C36" s="22"/>
      <c r="D36" s="22"/>
      <c r="E36" s="22"/>
      <c r="F36" s="22"/>
    </row>
    <row r="37" spans="1:6" ht="12.75" customHeight="1" x14ac:dyDescent="0.2">
      <c r="A37" s="20"/>
      <c r="B37" s="20"/>
      <c r="C37" s="22"/>
      <c r="D37" s="22"/>
      <c r="E37" s="22"/>
      <c r="F37" s="22"/>
    </row>
    <row r="38" spans="1:6" ht="12.75" hidden="1" customHeight="1" x14ac:dyDescent="0.2">
      <c r="A38" s="20"/>
      <c r="B38" s="20"/>
      <c r="C38" s="22"/>
      <c r="D38" s="22"/>
      <c r="E38" s="22"/>
      <c r="F38" s="22"/>
    </row>
    <row r="41" spans="1:6" hidden="1" x14ac:dyDescent="0.2">
      <c r="A41" s="18"/>
      <c r="B41" s="18"/>
      <c r="C41" s="18"/>
      <c r="D41" s="18"/>
      <c r="E41" s="18"/>
      <c r="F41" s="18"/>
    </row>
    <row r="42" spans="1:6" hidden="1" x14ac:dyDescent="0.2">
      <c r="A42" s="18"/>
      <c r="B42" s="18"/>
      <c r="C42" s="18"/>
      <c r="D42" s="18"/>
      <c r="E42" s="18"/>
      <c r="F42" s="18"/>
    </row>
    <row r="43" spans="1:6" hidden="1" x14ac:dyDescent="0.2">
      <c r="A43" s="18"/>
      <c r="B43" s="18"/>
      <c r="C43" s="18"/>
      <c r="D43" s="18"/>
      <c r="E43" s="18"/>
      <c r="F43" s="18"/>
    </row>
    <row r="44" spans="1:6" hidden="1" x14ac:dyDescent="0.2">
      <c r="A44" s="18"/>
      <c r="B44" s="18"/>
      <c r="C44" s="18"/>
      <c r="D44" s="18"/>
      <c r="E44" s="18"/>
      <c r="F44" s="18"/>
    </row>
    <row r="45" spans="1:6" hidden="1" x14ac:dyDescent="0.2">
      <c r="A45" s="18"/>
      <c r="B45" s="18"/>
      <c r="C45" s="18"/>
      <c r="D45" s="18"/>
      <c r="E45" s="18"/>
      <c r="F45" s="18"/>
    </row>
  </sheetData>
  <sheetProtection sheet="1" formatCells="0" insertRows="0" deleteRows="0"/>
  <dataConsolidate/>
  <mergeCells count="10">
    <mergeCell ref="E25:F25"/>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xr:uid="{00000000-0002-0000-0500-000002000000}">
          <x14:formula1>
            <xm:f>'Summary and sign-off'!$A$45:$A$46</xm:f>
          </x14:formula1>
          <xm:sqref>C11:C24</xm:sqref>
        </x14:dataValidation>
        <x14:dataValidation type="list" errorStyle="information" operator="greaterThan" allowBlank="1" showInputMessage="1" prompt="Provide specific $ value if possible" xr:uid="{00000000-0002-0000-0500-000003000000}">
          <x14:formula1>
            <xm:f>'Summary and sign-off'!$A$39:$A$44</xm:f>
          </x14:formula1>
          <xm:sqref>E11:E24</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4c02815c-28df-484f-9884-3bf00d466f96" ContentTypeId="0x010100560B1E3F58F62C458C0EA0EF2D2699C3" PreviousValue="false"/>
</file>

<file path=customXml/item2.xml><?xml version="1.0" encoding="utf-8"?>
<ct:contentTypeSchema xmlns:ct="http://schemas.microsoft.com/office/2006/metadata/contentType" xmlns:ma="http://schemas.microsoft.com/office/2006/metadata/properties/metaAttributes" ct:_="" ma:_="" ma:contentTypeName="Business Report" ma:contentTypeID="0x010100560B1E3F58F62C458C0EA0EF2D2699C3000E70EBE0BB650E42B43D48FF2B830A65" ma:contentTypeVersion="32" ma:contentTypeDescription="" ma:contentTypeScope="" ma:versionID="40685ef8c518ba7b54e5e2c8eb5daa5e">
  <xsd:schema xmlns:xsd="http://www.w3.org/2001/XMLSchema" xmlns:xs="http://www.w3.org/2001/XMLSchema" xmlns:p="http://schemas.microsoft.com/office/2006/metadata/properties" xmlns:ns2="43619995-018f-4e2c-8089-9af5b1b4449f" xmlns:ns3="4f4c7382-8a1d-4277-8406-03ffad03e24b" targetNamespace="http://schemas.microsoft.com/office/2006/metadata/properties" ma:root="true" ma:fieldsID="21e66e73c37f8a823c67335329ed2a32" ns2:_="" ns3:_="">
    <xsd:import namespace="43619995-018f-4e2c-8089-9af5b1b4449f"/>
    <xsd:import namespace="4f4c7382-8a1d-4277-8406-03ffad03e24b"/>
    <xsd:element name="properties">
      <xsd:complexType>
        <xsd:sequence>
          <xsd:element name="documentManagement">
            <xsd:complexType>
              <xsd:all>
                <xsd:element ref="ns2:XRBAuthoDoxID"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619995-018f-4e2c-8089-9af5b1b4449f" elementFormDefault="qualified">
    <xsd:import namespace="http://schemas.microsoft.com/office/2006/documentManagement/types"/>
    <xsd:import namespace="http://schemas.microsoft.com/office/infopath/2007/PartnerControls"/>
    <xsd:element name="XRBAuthoDoxID" ma:index="8" nillable="true" ma:displayName="AuthoDox ID" ma:description="AuthoDox document ID retained after migration." ma:internalName="XRBAuthoDox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4c7382-8a1d-4277-8406-03ffad03e24b" elementFormDefault="qualified">
    <xsd:import namespace="http://schemas.microsoft.com/office/2006/documentManagement/types"/>
    <xsd:import namespace="http://schemas.microsoft.com/office/infopath/2007/PartnerControls"/>
    <xsd:element name="_dlc_DocId" ma:index="9" nillable="true" ma:displayName="Document ID Value" ma:description="The value of the document ID assigned to this item." ma:internalName="_dlc_DocId" ma:readOnly="true">
      <xsd:simpleType>
        <xsd:restriction base="dms:Text"/>
      </xsd:simpleType>
    </xsd:element>
    <xsd:element name="_dlc_DocIdUrl" ma:index="1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p:properties xmlns:p="http://schemas.microsoft.com/office/2006/metadata/properties" xmlns:xsi="http://www.w3.org/2001/XMLSchema-instance" xmlns:pc="http://schemas.microsoft.com/office/infopath/2007/PartnerControls">
  <documentManagement>
    <_dlc_DocId xmlns="4f4c7382-8a1d-4277-8406-03ffad03e24b">EXRB-472275435-5089</_dlc_DocId>
    <_dlc_DocIdUrl xmlns="4f4c7382-8a1d-4277-8406-03ffad03e24b">
      <Url>https://xrbgovt.sharepoint.com/sites/FinanceManagement/_layouts/15/DocIdRedir.aspx?ID=EXRB-472275435-5089</Url>
      <Description>EXRB-472275435-5089</Description>
    </_dlc_DocIdUrl>
    <XRBAuthoDoxID xmlns="43619995-018f-4e2c-8089-9af5b1b4449f" xsi:nil="true"/>
  </documentManagement>
</p:properties>
</file>

<file path=customXml/itemProps1.xml><?xml version="1.0" encoding="utf-8"?>
<ds:datastoreItem xmlns:ds="http://schemas.openxmlformats.org/officeDocument/2006/customXml" ds:itemID="{45C25645-974F-4B68-8737-174AD1E3FE83}">
  <ds:schemaRefs>
    <ds:schemaRef ds:uri="Microsoft.SharePoint.Taxonomy.ContentTypeSync"/>
  </ds:schemaRefs>
</ds:datastoreItem>
</file>

<file path=customXml/itemProps2.xml><?xml version="1.0" encoding="utf-8"?>
<ds:datastoreItem xmlns:ds="http://schemas.openxmlformats.org/officeDocument/2006/customXml" ds:itemID="{D9BC23F8-224F-4A9C-918F-E01A78EA2A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619995-018f-4e2c-8089-9af5b1b4449f"/>
    <ds:schemaRef ds:uri="4f4c7382-8a1d-4277-8406-03ffad03e2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4.xml><?xml version="1.0" encoding="utf-8"?>
<ds:datastoreItem xmlns:ds="http://schemas.openxmlformats.org/officeDocument/2006/customXml" ds:itemID="{239DBCAB-6875-4133-81DD-45924FC1DF38}">
  <ds:schemaRefs>
    <ds:schemaRef ds:uri="http://schemas.microsoft.com/sharepoint/events"/>
  </ds:schemaRefs>
</ds:datastoreItem>
</file>

<file path=customXml/itemProps5.xml><?xml version="1.0" encoding="utf-8"?>
<ds:datastoreItem xmlns:ds="http://schemas.openxmlformats.org/officeDocument/2006/customXml" ds:itemID="{F579D7F4-D0D7-4BCB-BBEA-E7C37A64913E}">
  <ds:schemaRefs>
    <ds:schemaRef ds:uri="http://schemas.microsoft.com/office/2006/metadata/properties"/>
    <ds:schemaRef ds:uri="http://schemas.microsoft.com/office/infopath/2007/PartnerControls"/>
    <ds:schemaRef ds:uri="4f4c7382-8a1d-4277-8406-03ffad03e24b"/>
    <ds:schemaRef ds:uri="43619995-018f-4e2c-8089-9af5b1b4449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Rowena Lim</cp:lastModifiedBy>
  <cp:revision/>
  <dcterms:created xsi:type="dcterms:W3CDTF">2010-10-17T20:59:02Z</dcterms:created>
  <dcterms:modified xsi:type="dcterms:W3CDTF">2025-07-28T22:38:39Z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0x010100560B1E3F58F62C458C0EA0EF2D2699C3000E70EBE0BB650E42B43D48FF2B830A65</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d5bf79bf-5932-4285-9168-85d8eb0119e8</vt:lpwstr>
  </property>
  <property fmtid="{D5CDD505-2E9C-101B-9397-08002B2CF9AE}" pid="10" name="SharedWithUsers">
    <vt:lpwstr>87;#Ken Smart;#157;#Nehalkumar patel</vt:lpwstr>
  </property>
</Properties>
</file>