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xrbgovt-my.sharepoint.com/personal/rowena_lim_xrb_govt_nz/Documents/Documents/CE Expenses disclosure/June 2026/"/>
    </mc:Choice>
  </mc:AlternateContent>
  <xr:revisionPtr revIDLastSave="1" documentId="8_{9DCC8C24-C42A-4755-9E7B-F0CC8A1893B4}" xr6:coauthVersionLast="47" xr6:coauthVersionMax="47" xr10:uidLastSave="{69D92118-00FB-46BA-B1B9-B5C1B85C45D0}"/>
  <bookViews>
    <workbookView xWindow="19090" yWindow="-110" windowWidth="25820" windowHeight="13900" firstSheet="1" activeTab="1" xr2:uid="{00000000-000D-0000-FFFF-FFFF00000000}"/>
  </bookViews>
  <sheets>
    <sheet name="Guidance for agencies" sheetId="5" r:id="rId1"/>
    <sheet name="Summary and sign-off" sheetId="13" r:id="rId2"/>
    <sheet name="Hospitality" sheetId="2" r:id="rId3"/>
    <sheet name="Travel" sheetId="1" r:id="rId4"/>
    <sheet name="All other expenses" sheetId="3" r:id="rId5"/>
    <sheet name="Gifts and benefits" sheetId="4" r:id="rId6"/>
  </sheets>
  <definedNames>
    <definedName name="_xlnm.Print_Area" localSheetId="4">'All other expenses'!$A$1:$E$34</definedName>
    <definedName name="_xlnm.Print_Area" localSheetId="5">'Gifts and benefits'!$A$1:$F$36</definedName>
    <definedName name="_xlnm.Print_Area" localSheetId="0">'Guidance for agencies'!$A$1:$A$58</definedName>
    <definedName name="_xlnm.Print_Area" localSheetId="2">Hospitality!$A$1:$E$27</definedName>
    <definedName name="_xlnm.Print_Area" localSheetId="1">'Summary and sign-off'!$A$1:$F$23</definedName>
    <definedName name="_xlnm.Print_Area" localSheetId="3">Travel!$A$1:$E$98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8" i="3"/>
  <c r="C20" i="2"/>
  <c r="C73" i="1"/>
  <c r="C87" i="1"/>
  <c r="C31" i="1"/>
  <c r="B6" i="13" l="1"/>
  <c r="E60" i="13"/>
  <c r="C60" i="13"/>
  <c r="C27" i="4"/>
  <c r="C26" i="4"/>
  <c r="B60" i="13" l="1"/>
  <c r="B59" i="13"/>
  <c r="D59" i="13"/>
  <c r="B58" i="13"/>
  <c r="D58" i="13"/>
  <c r="D57" i="13"/>
  <c r="B57" i="13"/>
  <c r="D56" i="13"/>
  <c r="B56" i="13"/>
  <c r="D55" i="13"/>
  <c r="B55" i="13"/>
  <c r="B2" i="4"/>
  <c r="B3" i="4"/>
  <c r="B2" i="3"/>
  <c r="B3" i="3"/>
  <c r="B2" i="2"/>
  <c r="B3" i="2"/>
  <c r="B2" i="1"/>
  <c r="B3" i="1"/>
  <c r="F58" i="13" l="1"/>
  <c r="D20" i="2" s="1"/>
  <c r="F60" i="13"/>
  <c r="E25" i="4" s="1"/>
  <c r="F59" i="13"/>
  <c r="D28" i="3" s="1"/>
  <c r="F57" i="13"/>
  <c r="D87" i="1" s="1"/>
  <c r="F56" i="13"/>
  <c r="D73" i="1" s="1"/>
  <c r="F55" i="13"/>
  <c r="D31" i="1" s="1"/>
  <c r="C13" i="13"/>
  <c r="C12" i="13"/>
  <c r="C11" i="13"/>
  <c r="C16" i="13" l="1"/>
  <c r="C17" i="13"/>
  <c r="B5" i="4" l="1"/>
  <c r="B4" i="4"/>
  <c r="B5" i="3"/>
  <c r="B4" i="3"/>
  <c r="B5" i="2"/>
  <c r="B4" i="2"/>
  <c r="B5" i="1"/>
  <c r="B4" i="1"/>
  <c r="C15" i="13" l="1"/>
  <c r="F12" i="13" l="1"/>
  <c r="C25" i="4"/>
  <c r="F11" i="13" s="1"/>
  <c r="F13" i="13" l="1"/>
  <c r="B87" i="1"/>
  <c r="B17" i="13" s="1"/>
  <c r="B73" i="1"/>
  <c r="B16" i="13" s="1"/>
  <c r="B31" i="1"/>
  <c r="B15" i="13" s="1"/>
  <c r="B28" i="3" l="1"/>
  <c r="B13" i="13" s="1"/>
  <c r="B20" i="2"/>
  <c r="B12" i="13" s="1"/>
  <c r="B11" i="13" l="1"/>
  <c r="B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34"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<sst xmlns="http://schemas.openxmlformats.org/spreadsheetml/2006/main" count="500" uniqueCount="254">
  <si>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</si>
  <si>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</si>
  <si>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</si>
  <si>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</si>
  <si>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</si>
  <si>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</si>
  <si>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</si>
  <si>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</si>
  <si>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</si>
  <si>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</si>
  <si>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</si>
  <si>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</si>
  <si>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</si>
  <si>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</si>
  <si>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</si>
  <si>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</si>
  <si>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</si>
  <si>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</si>
  <si>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</si>
  <si>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</si>
  <si>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</si>
  <si>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</si>
  <si>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</si>
  <si>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</si>
  <si>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</si>
  <si>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</si>
  <si>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</si>
  <si>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</si>
  <si>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</si>
  <si>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</si>
  <si>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</si>
  <si>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</si>
  <si>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</si>
  <si>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</si>
  <si>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</si>
  <si>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</si>
  <si>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</si>
  <si>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</si>
  <si>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</si>
  <si>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</si>
  <si>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</si>
  <si>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</si>
  <si>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</si>
  <si>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</si>
  <si>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</si>
  <si>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</si>
  <si>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</si>
  <si>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</si>
  <si>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</si>
  <si>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</si>
  <si>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</si>
  <si>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</si>
  <si>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</si>
  <si>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External Reporting Board</t>
  </si>
  <si>
    <t>Secretary or Chief Executive**</t>
  </si>
  <si>
    <t>Wendy Venter</t>
  </si>
  <si>
    <t>Disclosure period start***</t>
  </si>
  <si>
    <t>Disclosure period end***</t>
  </si>
  <si>
    <t>Agency totals check</t>
  </si>
  <si>
    <t>Secretary or Chief Executive approval****</t>
  </si>
  <si>
    <t>This disclosure has been approved by the Departmental Secretary or Chief Executive</t>
  </si>
  <si>
    <t>Other sign-off****</t>
  </si>
  <si>
    <t>XRB Board Chair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</si>
  <si>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</si>
  <si>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</si>
  <si>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</si>
  <si>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</si>
  <si>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</si>
  <si>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</si>
  <si>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</si>
  <si>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</si>
  <si>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</si>
  <si>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</si>
  <si>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</si>
  <si>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</si>
  <si>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</si>
  <si>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</si>
  <si>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</si>
  <si>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</si>
  <si>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</si>
  <si>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</si>
  <si>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</si>
  <si>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</si>
  <si>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</si>
  <si>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</si>
  <si>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</si>
  <si>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</si>
  <si>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</si>
  <si>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</si>
  <si>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</si>
  <si>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</si>
  <si>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</si>
  <si>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</si>
  <si>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</si>
  <si>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</si>
  <si>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</si>
  <si>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</si>
  <si>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</si>
  <si>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</si>
  <si>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</si>
  <si>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</si>
  <si>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</si>
  <si>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</si>
  <si>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</si>
  <si>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</si>
  <si>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</si>
  <si>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</si>
  <si>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</si>
  <si>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</si>
  <si>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</si>
  <si>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</si>
  <si>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</si>
  <si>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</si>
  <si>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</si>
  <si>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</si>
  <si>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</si>
  <si>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</si>
  <si>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</si>
  <si>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</si>
  <si>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</si>
  <si>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</si>
  <si>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</si>
  <si>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</si>
  <si>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</si>
  <si>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Location(s)</t>
  </si>
  <si>
    <t>Hosting new New Zealand Auditing and Assurance Board (NZAuASB) Chair and Deputy Chair with Australian Auditing and Assurance Standards Board (AUASB) Chair</t>
  </si>
  <si>
    <t>Dinner for 5 people</t>
  </si>
  <si>
    <t>Auckland</t>
  </si>
  <si>
    <t>Meeting with Justin Williams, Managing Director, AUASB and Australian Accounting Standards Board (AASB)</t>
  </si>
  <si>
    <t>Lunch for 2 people</t>
  </si>
  <si>
    <t>Meeting with Justin Williams, Managing Director, AUASB and AASB</t>
  </si>
  <si>
    <t>Wellington</t>
  </si>
  <si>
    <t xml:space="preserve">Hosting delegates from the standard-setting bodies from UK, Japan and Canada  - with Sustainability Reporting Board Chair, and Director Sustainability Reporting during their attendance at a mid-tier sustainability reporting cross-jurisdictional workshop hosted by XRB </t>
  </si>
  <si>
    <t>Dinner for 11 people</t>
  </si>
  <si>
    <t xml:space="preserve">Hosting Andreas Barckow, Chair of the International Accounting Standards Board (IASB), with XRB Chair and XRB Director Accounting Standards during a visit by IASB Chair to NZ for various stakeholder events and meetings </t>
  </si>
  <si>
    <t>Lunch for 4 people</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</si>
  <si>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</si>
  <si>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</si>
  <si>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</si>
  <si>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</si>
  <si>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</si>
  <si>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</si>
  <si>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</si>
  <si>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</si>
  <si>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</si>
  <si>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</si>
  <si>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</si>
  <si>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</si>
  <si>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05 &amp; 09 June 2025</t>
  </si>
  <si>
    <t>Financial Reporting Council (FRC) Australia June Quarterly meeting. Not included in previous reporting due to transaction timing.</t>
  </si>
  <si>
    <t>Taxis</t>
  </si>
  <si>
    <t>Sydney, Australia</t>
  </si>
  <si>
    <t>1-18 Sept 2025</t>
  </si>
  <si>
    <t>International Public Sector Accounting Standards Board (IPSASB) Standards Setters Forum and Board meeting; and International Ethics Standards Board for Accountants (IESBA) Conference 2025.</t>
  </si>
  <si>
    <t>Flights</t>
  </si>
  <si>
    <t>UK and Portugal</t>
  </si>
  <si>
    <t>IPSASB Forum and Board meeting; and IESBA Conference.</t>
  </si>
  <si>
    <t>14 nights accommodation</t>
  </si>
  <si>
    <t>UK, Portugal, Auckland</t>
  </si>
  <si>
    <t>Meals</t>
  </si>
  <si>
    <t>Train</t>
  </si>
  <si>
    <t>UK</t>
  </si>
  <si>
    <t>e-SIM</t>
  </si>
  <si>
    <t>UK Visa</t>
  </si>
  <si>
    <t>25-29 March 2026</t>
  </si>
  <si>
    <t>FRC Australia March Quarterly meeting and stakeholders meeting</t>
  </si>
  <si>
    <t xml:space="preserve">Flights </t>
  </si>
  <si>
    <t>Accommodation for 2 nights</t>
  </si>
  <si>
    <t>27 April- 1 May 2026</t>
  </si>
  <si>
    <t>International Forum of Accounting Standard Setters (IFASS)</t>
  </si>
  <si>
    <t>Melbourne, Australia</t>
  </si>
  <si>
    <t>IFASS</t>
  </si>
  <si>
    <t>taxi</t>
  </si>
  <si>
    <t>Accommodation for 4 nights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</si>
  <si>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</si>
  <si>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</si>
  <si>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</si>
  <si>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10-11 June 2025</t>
  </si>
  <si>
    <t>New Zealand Auditing and Assurance Board (NZAuASB) Chair interviews and New Zealand Accounting Standards Board (NZASB) meeting. Not included in previous reporting due to transaction timing.</t>
  </si>
  <si>
    <t>Wellington/Auckland</t>
  </si>
  <si>
    <t>NZAuASB Chair interview. Not included in previous reporting due to transaction timing.</t>
  </si>
  <si>
    <t>1-3 July 2025</t>
  </si>
  <si>
    <t>Sustainability Reporting Board (SRB), External Reporting Board (XRB) and stakeholder meetings</t>
  </si>
  <si>
    <t>Taxi</t>
  </si>
  <si>
    <t>SRB, XRB and stakeholder meetings</t>
  </si>
  <si>
    <t>10-11 July 2025</t>
  </si>
  <si>
    <t>NZAuASB candidate interviews</t>
  </si>
  <si>
    <t>Accommodation for 1 night</t>
  </si>
  <si>
    <t xml:space="preserve">Stakeholders meeting with International Sustainaility Standards Board (ISSB) Deputy Chair and Financial Reporting Council (FRC) Chair </t>
  </si>
  <si>
    <t xml:space="preserve">Stakeholders meeting with ISSB Deputy Chair and FRC Chair </t>
  </si>
  <si>
    <t xml:space="preserve">XRB Board meeting </t>
  </si>
  <si>
    <t>7-9 Oct 2025</t>
  </si>
  <si>
    <t>Technical board meetings and induction</t>
  </si>
  <si>
    <t>5-7 Nov 2025</t>
  </si>
  <si>
    <t>Westpac KangaNews Sustainable Finance Summit and Te Puna Tahoa Toa Hui-a-tau 2025 attendance and presentations</t>
  </si>
  <si>
    <t>11-13 Nov 2025</t>
  </si>
  <si>
    <t>Stakeholder Meetings and Technology Quality Management Round Table</t>
  </si>
  <si>
    <t>13-14 April 2026</t>
  </si>
  <si>
    <t>Technical Board and stakeholder meetings</t>
  </si>
  <si>
    <t>6-7 May 2026</t>
  </si>
  <si>
    <t>International Accounting Standars Board (IASB) Chair's visit to NZ</t>
  </si>
  <si>
    <t>IASB Chair's visit to NZ</t>
  </si>
  <si>
    <t>1 night Accommodation</t>
  </si>
  <si>
    <t>meals</t>
  </si>
  <si>
    <t>9-11 June 2026</t>
  </si>
  <si>
    <t>Technical Boards and stakeholder meetings</t>
  </si>
  <si>
    <t>Auckland/Wellington</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</si>
  <si>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</si>
  <si>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</si>
  <si>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</si>
  <si>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</si>
  <si>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</si>
  <si>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</si>
  <si>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</si>
  <si>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</si>
  <si>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</si>
  <si>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</si>
  <si>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</si>
  <si>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</si>
  <si>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</si>
  <si>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</si>
  <si>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</si>
  <si>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</si>
  <si>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</si>
  <si>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Cellphone monthly plan</t>
  </si>
  <si>
    <t>Cellphone and data costs</t>
  </si>
  <si>
    <t>Cellphone and data costs with roaming pack</t>
  </si>
  <si>
    <t>Wellington/UK</t>
  </si>
  <si>
    <t>Wellington/Australia</t>
  </si>
  <si>
    <t>Chartered Accountants Australian New Zealand (CA ANZ) annual membership fee</t>
  </si>
  <si>
    <t>Professional membership fee</t>
  </si>
  <si>
    <t>New Zealand</t>
  </si>
  <si>
    <t>Institute of Directors (IOD) 2026 Leadership Conference to be held in September 2026.</t>
  </si>
  <si>
    <t>Standard member course registration</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</si>
  <si>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</si>
  <si>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</si>
  <si>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</si>
  <si>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</si>
  <si>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</si>
  <si>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</si>
  <si>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</si>
  <si>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</si>
  <si>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</si>
  <si>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</si>
  <si>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</si>
  <si>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Pounamu earrings</t>
  </si>
  <si>
    <t>Te Puna Tahoa Toa</t>
  </si>
  <si>
    <t>Provided at Te Puna Thoa Hui-a tau 2025 after presentation at the event. Donated to staff raffle.</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</si>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</sst>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8"/>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CCFFCC"/>
        <bgColor rgb="FFCCFFCC"/>
      </patternFill>
    </fill>
  </fills>
  <borders count="12">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72">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5" fontId="0" fillId="10" borderId="4" xfId="2" applyFont="1" applyFill="1" applyBorder="1" applyAlignment="1" applyProtection="1">
      <alignment vertical="center" wrapText="1"/>
      <protection locked="0"/>
    </xf>
    <xf numFmtId="165" fontId="15" fillId="10" borderId="4" xfId="2"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top" wrapText="1"/>
      <protection locked="0"/>
    </xf>
    <xf numFmtId="0" fontId="15" fillId="10" borderId="4" xfId="0" applyFont="1" applyFill="1" applyBorder="1" applyAlignment="1" applyProtection="1">
      <alignment horizontal="left" vertical="top" wrapText="1"/>
      <protection locked="0"/>
    </xf>
    <xf numFmtId="0" fontId="15" fillId="10" borderId="5"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167" fontId="15" fillId="10" borderId="3" xfId="0" applyNumberFormat="1" applyFont="1" applyFill="1" applyBorder="1" applyAlignment="1" applyProtection="1">
      <alignment horizontal="right" vertical="center"/>
      <protection locked="0"/>
    </xf>
    <xf numFmtId="167" fontId="15" fillId="10" borderId="3" xfId="0" applyNumberFormat="1" applyFont="1" applyFill="1" applyBorder="1" applyAlignment="1" applyProtection="1">
      <alignment horizontal="right" vertical="top"/>
      <protection locked="0"/>
    </xf>
    <xf numFmtId="0" fontId="0" fillId="12" borderId="11" xfId="0" applyFill="1" applyBorder="1" applyAlignment="1" applyProtection="1">
      <alignment vertical="center" wrapText="1"/>
      <protection locked="0"/>
    </xf>
    <xf numFmtId="0" fontId="18" fillId="2" borderId="0" xfId="0" applyFont="1" applyFill="1" applyAlignment="1">
      <alignment horizontal="right" vertical="center" wrapText="1" readingOrder="1"/>
    </xf>
    <xf numFmtId="0" fontId="20" fillId="3" borderId="0" xfId="0" applyFont="1" applyFill="1" applyAlignment="1">
      <alignment horizontal="right" vertical="center" wrapText="1"/>
    </xf>
    <xf numFmtId="167" fontId="15" fillId="9" borderId="8" xfId="0" applyNumberFormat="1" applyFont="1" applyFill="1" applyBorder="1" applyAlignment="1" applyProtection="1">
      <alignment horizontal="right" vertical="center" wrapText="1"/>
      <protection locked="0"/>
    </xf>
    <xf numFmtId="0" fontId="20" fillId="3" borderId="0" xfId="0" applyFont="1" applyFill="1" applyAlignment="1">
      <alignment horizontal="right" vertical="center"/>
    </xf>
    <xf numFmtId="0" fontId="0" fillId="0" borderId="0" xfId="0" applyAlignment="1">
      <alignment horizontal="right" wrapText="1"/>
    </xf>
    <xf numFmtId="167" fontId="15" fillId="10" borderId="3" xfId="0" applyNumberFormat="1" applyFont="1" applyFill="1" applyBorder="1" applyAlignment="1" applyProtection="1">
      <alignment horizontal="right" vertical="top" wrapText="1"/>
      <protection locked="0"/>
    </xf>
    <xf numFmtId="167" fontId="15" fillId="3" borderId="3" xfId="0" applyNumberFormat="1" applyFont="1" applyFill="1" applyBorder="1" applyAlignment="1" applyProtection="1">
      <alignment horizontal="right" vertical="center"/>
      <protection locked="0"/>
    </xf>
    <xf numFmtId="167" fontId="15" fillId="9" borderId="3" xfId="0" applyNumberFormat="1" applyFont="1" applyFill="1" applyBorder="1" applyAlignment="1" applyProtection="1">
      <alignment horizontal="right" vertical="center"/>
      <protection locked="0"/>
    </xf>
    <xf numFmtId="0" fontId="19" fillId="3" borderId="0" xfId="0" applyFont="1" applyFill="1" applyAlignment="1">
      <alignment horizontal="right" vertical="center" wrapText="1" readingOrder="1"/>
    </xf>
    <xf numFmtId="0" fontId="4" fillId="0" borderId="0" xfId="0" applyFont="1" applyAlignment="1">
      <alignment horizontal="right" wrapText="1"/>
    </xf>
    <xf numFmtId="0" fontId="0" fillId="0" borderId="0" xfId="0" applyAlignment="1">
      <alignment horizontal="right" vertical="center"/>
    </xf>
    <xf numFmtId="0" fontId="0" fillId="0" borderId="0" xfId="0" applyAlignment="1">
      <alignment horizontal="right" vertical="top" wrapText="1"/>
    </xf>
    <xf numFmtId="0" fontId="0" fillId="0" borderId="0" xfId="0" applyAlignment="1">
      <alignment horizontal="right"/>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0" fontId="33" fillId="3" borderId="0" xfId="0" applyFont="1" applyFill="1" applyAlignment="1">
      <alignment horizontal="center" vertical="center" wrapText="1"/>
    </xf>
    <xf numFmtId="167" fontId="13" fillId="0" borderId="2" xfId="0" applyNumberFormat="1" applyFont="1" applyBorder="1" applyAlignment="1">
      <alignment horizontal="left" vertical="center" wrapText="1" readingOrder="1"/>
    </xf>
    <xf numFmtId="0" fontId="22" fillId="2" borderId="0" xfId="0" applyFont="1" applyFill="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18" sqref="A18"/>
    </sheetView>
  </sheetViews>
  <sheetFormatPr defaultColWidth="0" defaultRowHeight="13.8" zeroHeight="1" x14ac:dyDescent="0.25"/>
  <cols>
    <col min="1" max="1" width="219.33203125" style="40" customWidth="1"/>
    <col min="2" max="2" width="33.33203125" style="39" customWidth="1"/>
    <col min="3" max="16384" width="8.6640625" hidden="1"/>
  </cols>
  <sheetData>
    <row r="1" spans="1:2" ht="23.25" customHeight="1" x14ac:dyDescent="0.25">
      <c r="A1" s="38" t="s">
        <v>0</v>
      </c>
    </row>
    <row r="2" spans="1:2" ht="33" customHeight="1" x14ac:dyDescent="0.25">
      <c r="A2" s="101" t="s">
        <v>1</v>
      </c>
    </row>
    <row r="3" spans="1:2" ht="17.25" customHeight="1" x14ac:dyDescent="0.25"/>
    <row r="4" spans="1:2" ht="23.25" customHeight="1" x14ac:dyDescent="0.25">
      <c r="A4" s="125" t="s">
        <v>2</v>
      </c>
    </row>
    <row r="5" spans="1:2" ht="17.25" customHeight="1" x14ac:dyDescent="0.25"/>
    <row r="6" spans="1:2" ht="23.25" customHeight="1" x14ac:dyDescent="0.25">
      <c r="A6" s="41" t="s">
        <v>3</v>
      </c>
    </row>
    <row r="7" spans="1:2" ht="17.25" customHeight="1" x14ac:dyDescent="0.25">
      <c r="A7" s="42" t="s">
        <v>4</v>
      </c>
    </row>
    <row r="8" spans="1:2" ht="17.25" customHeight="1" x14ac:dyDescent="0.25">
      <c r="A8" s="42" t="s">
        <v>5</v>
      </c>
    </row>
    <row r="9" spans="1:2" ht="17.25" customHeight="1" x14ac:dyDescent="0.25">
      <c r="A9" s="42"/>
    </row>
    <row r="10" spans="1:2" ht="23.25" customHeight="1" x14ac:dyDescent="0.25">
      <c r="A10" s="41" t="s">
        <v>6</v>
      </c>
      <c r="B10" s="68" t="s">
        <v>7</v>
      </c>
    </row>
    <row r="11" spans="1:2" ht="17.25" customHeight="1" x14ac:dyDescent="0.25">
      <c r="A11" s="43" t="s">
        <v>8</v>
      </c>
    </row>
    <row r="12" spans="1:2" ht="17.25" customHeight="1" x14ac:dyDescent="0.25">
      <c r="A12" s="42" t="s">
        <v>9</v>
      </c>
    </row>
    <row r="13" spans="1:2" ht="17.25" customHeight="1" x14ac:dyDescent="0.25">
      <c r="A13" s="42" t="s">
        <v>10</v>
      </c>
    </row>
    <row r="14" spans="1:2" ht="17.25" customHeight="1" x14ac:dyDescent="0.25">
      <c r="A14" s="44" t="s">
        <v>11</v>
      </c>
    </row>
    <row r="15" spans="1:2" ht="17.25" customHeight="1" x14ac:dyDescent="0.25">
      <c r="A15" s="42" t="s">
        <v>12</v>
      </c>
    </row>
    <row r="16" spans="1:2" ht="17.25" customHeight="1" x14ac:dyDescent="0.25">
      <c r="A16" s="42"/>
    </row>
    <row r="17" spans="1:1" ht="23.25" customHeight="1" x14ac:dyDescent="0.25">
      <c r="A17" s="41" t="s">
        <v>13</v>
      </c>
    </row>
    <row r="18" spans="1:1" ht="17.25" customHeight="1" x14ac:dyDescent="0.25">
      <c r="A18" s="44" t="s">
        <v>14</v>
      </c>
    </row>
    <row r="19" spans="1:1" ht="17.25" customHeight="1" x14ac:dyDescent="0.25">
      <c r="A19" s="44" t="s">
        <v>15</v>
      </c>
    </row>
    <row r="20" spans="1:1" ht="17.25" customHeight="1" x14ac:dyDescent="0.25">
      <c r="A20" s="64" t="s">
        <v>16</v>
      </c>
    </row>
    <row r="21" spans="1:1" ht="17.25" customHeight="1" x14ac:dyDescent="0.25">
      <c r="A21" s="45"/>
    </row>
    <row r="22" spans="1:1" ht="23.25" customHeight="1" x14ac:dyDescent="0.25">
      <c r="A22" s="41" t="s">
        <v>17</v>
      </c>
    </row>
    <row r="23" spans="1:1" ht="17.25" customHeight="1" x14ac:dyDescent="0.25">
      <c r="A23" s="45" t="s">
        <v>18</v>
      </c>
    </row>
    <row r="24" spans="1:1" ht="17.25" customHeight="1" x14ac:dyDescent="0.25">
      <c r="A24" s="45"/>
    </row>
    <row r="25" spans="1:1" ht="23.25" customHeight="1" x14ac:dyDescent="0.25">
      <c r="A25" s="41" t="s">
        <v>19</v>
      </c>
    </row>
    <row r="26" spans="1:1" ht="17.25" customHeight="1" x14ac:dyDescent="0.25">
      <c r="A26" s="46" t="s">
        <v>20</v>
      </c>
    </row>
    <row r="27" spans="1:1" ht="32.25" customHeight="1" x14ac:dyDescent="0.25">
      <c r="A27" s="44" t="s">
        <v>21</v>
      </c>
    </row>
    <row r="28" spans="1:1" ht="17.25" customHeight="1" x14ac:dyDescent="0.25">
      <c r="A28" s="46" t="s">
        <v>22</v>
      </c>
    </row>
    <row r="29" spans="1:1" ht="32.25" customHeight="1" x14ac:dyDescent="0.25">
      <c r="A29" s="44" t="s">
        <v>23</v>
      </c>
    </row>
    <row r="30" spans="1:1" ht="17.25" customHeight="1" x14ac:dyDescent="0.25">
      <c r="A30" s="46" t="s">
        <v>24</v>
      </c>
    </row>
    <row r="31" spans="1:1" ht="17.25" customHeight="1" x14ac:dyDescent="0.25">
      <c r="A31" s="44" t="s">
        <v>25</v>
      </c>
    </row>
    <row r="32" spans="1:1" ht="17.25" customHeight="1" x14ac:dyDescent="0.25">
      <c r="A32" s="46" t="s">
        <v>26</v>
      </c>
    </row>
    <row r="33" spans="1:1" ht="32.25" customHeight="1" x14ac:dyDescent="0.25">
      <c r="A33" s="44" t="s">
        <v>27</v>
      </c>
    </row>
    <row r="34" spans="1:1" ht="32.25" customHeight="1" x14ac:dyDescent="0.25">
      <c r="A34" s="43" t="s">
        <v>28</v>
      </c>
    </row>
    <row r="35" spans="1:1" ht="17.25" customHeight="1" x14ac:dyDescent="0.25">
      <c r="A35" s="46" t="s">
        <v>29</v>
      </c>
    </row>
    <row r="36" spans="1:1" ht="32.25" customHeight="1" x14ac:dyDescent="0.25">
      <c r="A36" s="44" t="s">
        <v>30</v>
      </c>
    </row>
    <row r="37" spans="1:1" ht="32.25" customHeight="1" x14ac:dyDescent="0.25">
      <c r="A37" s="44" t="s">
        <v>31</v>
      </c>
    </row>
    <row r="38" spans="1:1" ht="32.25" customHeight="1" x14ac:dyDescent="0.25">
      <c r="A38" s="44" t="s">
        <v>32</v>
      </c>
    </row>
    <row r="39" spans="1:1" ht="17.25" customHeight="1" x14ac:dyDescent="0.25">
      <c r="A39" s="43"/>
    </row>
    <row r="40" spans="1:1" ht="22.5" customHeight="1" x14ac:dyDescent="0.25">
      <c r="A40" s="41" t="s">
        <v>33</v>
      </c>
    </row>
    <row r="41" spans="1:1" ht="17.25" customHeight="1" x14ac:dyDescent="0.25">
      <c r="A41" s="50" t="s">
        <v>34</v>
      </c>
    </row>
    <row r="42" spans="1:1" ht="17.25" customHeight="1" x14ac:dyDescent="0.25">
      <c r="A42" s="47" t="s">
        <v>35</v>
      </c>
    </row>
    <row r="43" spans="1:1" ht="17.25" customHeight="1" x14ac:dyDescent="0.25">
      <c r="A43" s="45" t="s">
        <v>36</v>
      </c>
    </row>
    <row r="44" spans="1:1" ht="32.25" customHeight="1" x14ac:dyDescent="0.25">
      <c r="A44" s="45" t="s">
        <v>37</v>
      </c>
    </row>
    <row r="45" spans="1:1" ht="32.25" customHeight="1" x14ac:dyDescent="0.25">
      <c r="A45" s="45" t="s">
        <v>38</v>
      </c>
    </row>
    <row r="46" spans="1:1" ht="17.25" customHeight="1" x14ac:dyDescent="0.25">
      <c r="A46" s="48" t="s">
        <v>39</v>
      </c>
    </row>
    <row r="47" spans="1:1" ht="32.25" customHeight="1" x14ac:dyDescent="0.25">
      <c r="A47" s="44" t="s">
        <v>40</v>
      </c>
    </row>
    <row r="48" spans="1:1" ht="32.25" customHeight="1" x14ac:dyDescent="0.25">
      <c r="A48" s="44" t="s">
        <v>41</v>
      </c>
    </row>
    <row r="49" spans="1:1" ht="32.25" customHeight="1" x14ac:dyDescent="0.25">
      <c r="A49" s="45" t="s">
        <v>42</v>
      </c>
    </row>
    <row r="50" spans="1:1" ht="17.25" customHeight="1" x14ac:dyDescent="0.25">
      <c r="A50" s="45" t="s">
        <v>43</v>
      </c>
    </row>
    <row r="51" spans="1:1" x14ac:dyDescent="0.25">
      <c r="A51" s="45" t="s">
        <v>44</v>
      </c>
    </row>
    <row r="52" spans="1:1" ht="17.25" customHeight="1" x14ac:dyDescent="0.25">
      <c r="A52" s="45"/>
    </row>
    <row r="53" spans="1:1" ht="22.5" customHeight="1" x14ac:dyDescent="0.25">
      <c r="A53" s="41" t="s">
        <v>45</v>
      </c>
    </row>
    <row r="54" spans="1:1" ht="32.25" customHeight="1" x14ac:dyDescent="0.25">
      <c r="A54" s="127" t="s">
        <v>46</v>
      </c>
    </row>
    <row r="55" spans="1:1" ht="17.25" customHeight="1" x14ac:dyDescent="0.25">
      <c r="A55" s="49" t="s">
        <v>47</v>
      </c>
    </row>
    <row r="56" spans="1:1" ht="17.25" customHeight="1" x14ac:dyDescent="0.25">
      <c r="A56" s="50" t="s">
        <v>48</v>
      </c>
    </row>
    <row r="57" spans="1:1" ht="17.25" customHeight="1" x14ac:dyDescent="0.25">
      <c r="A57" s="64" t="s">
        <v>49</v>
      </c>
    </row>
    <row r="58" spans="1:1" ht="17.25" customHeight="1" x14ac:dyDescent="0.25">
      <c r="A58" s="126" t="s">
        <v>50</v>
      </c>
    </row>
    <row r="59" spans="1:1" x14ac:dyDescent="0.25"/>
    <row r="61" spans="1:1" hidden="1" x14ac:dyDescent="0.25">
      <c r="A61" s="51"/>
    </row>
    <row r="62" spans="1:1" x14ac:dyDescent="0.25"/>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9" sqref="G9"/>
    </sheetView>
  </sheetViews>
  <sheetFormatPr defaultColWidth="0" defaultRowHeight="13.2" zeroHeight="1" x14ac:dyDescent="0.25"/>
  <cols>
    <col min="1" max="1" width="35.6640625" customWidth="1"/>
    <col min="2" max="2" width="21.5546875" customWidth="1"/>
    <col min="3" max="3" width="33.5546875" customWidth="1"/>
    <col min="4" max="4" width="4.44140625" customWidth="1"/>
    <col min="5" max="5" width="29" customWidth="1"/>
    <col min="6" max="6" width="19" customWidth="1"/>
    <col min="7" max="7" width="42" customWidth="1"/>
    <col min="8" max="11" width="9.109375" hidden="1" customWidth="1"/>
    <col min="12" max="16384" width="9.109375" hidden="1"/>
  </cols>
  <sheetData>
    <row r="1" spans="1:11" ht="26.25" customHeight="1" x14ac:dyDescent="0.25">
      <c r="A1" s="154" t="s">
        <v>51</v>
      </c>
      <c r="B1" s="154"/>
      <c r="C1" s="154"/>
      <c r="D1" s="154"/>
      <c r="E1" s="154"/>
      <c r="F1" s="154"/>
      <c r="G1" s="17"/>
      <c r="H1" s="17"/>
      <c r="I1" s="17"/>
      <c r="J1" s="17"/>
      <c r="K1" s="17"/>
    </row>
    <row r="2" spans="1:11" ht="21" customHeight="1" x14ac:dyDescent="0.25">
      <c r="A2" s="3" t="s">
        <v>52</v>
      </c>
      <c r="B2" s="155" t="s">
        <v>53</v>
      </c>
      <c r="C2" s="155"/>
      <c r="D2" s="155"/>
      <c r="E2" s="155"/>
      <c r="F2" s="155"/>
      <c r="G2" s="17"/>
      <c r="H2" s="17"/>
      <c r="I2" s="17"/>
      <c r="J2" s="17"/>
      <c r="K2" s="17"/>
    </row>
    <row r="3" spans="1:11" ht="15.6" x14ac:dyDescent="0.25">
      <c r="A3" s="3" t="s">
        <v>54</v>
      </c>
      <c r="B3" s="155" t="s">
        <v>55</v>
      </c>
      <c r="C3" s="155"/>
      <c r="D3" s="155"/>
      <c r="E3" s="155"/>
      <c r="F3" s="155"/>
      <c r="G3" s="17"/>
      <c r="H3" s="17"/>
      <c r="I3" s="17"/>
      <c r="J3" s="17"/>
      <c r="K3" s="17"/>
    </row>
    <row r="4" spans="1:11" ht="21" customHeight="1" x14ac:dyDescent="0.25">
      <c r="A4" s="3" t="s">
        <v>56</v>
      </c>
      <c r="B4" s="156">
        <v>45839</v>
      </c>
      <c r="C4" s="156"/>
      <c r="D4" s="156"/>
      <c r="E4" s="156"/>
      <c r="F4" s="156"/>
      <c r="G4" s="17"/>
      <c r="H4" s="17"/>
      <c r="I4" s="17"/>
      <c r="J4" s="17"/>
      <c r="K4" s="17"/>
    </row>
    <row r="5" spans="1:11" ht="21" customHeight="1" x14ac:dyDescent="0.25">
      <c r="A5" s="3" t="s">
        <v>57</v>
      </c>
      <c r="B5" s="156">
        <v>46203</v>
      </c>
      <c r="C5" s="156"/>
      <c r="D5" s="156"/>
      <c r="E5" s="156"/>
      <c r="F5" s="156"/>
      <c r="G5" s="17"/>
      <c r="H5" s="17"/>
      <c r="I5" s="17"/>
      <c r="J5" s="17"/>
      <c r="K5" s="17"/>
    </row>
    <row r="6" spans="1:11" ht="21" customHeight="1" x14ac:dyDescent="0.25">
      <c r="A6" s="3" t="s">
        <v>58</v>
      </c>
      <c r="B6" s="153" t="str">
        <f>IF(AND(Travel!B7&lt;&gt;A30,Hospitality!B7&lt;&gt;A30,'All other expenses'!B7&lt;&gt;A30,'Gifts and benefits'!B7&lt;&gt;A30),A31,IF(AND(Travel!B7=A30,Hospitality!B7=A30,'All other expenses'!B7=A30,'Gifts and benefits'!B7=A30),A33,A32))</f>
        <v>Data and totals checked on all sheets</v>
      </c>
      <c r="C6" s="153"/>
      <c r="D6" s="153"/>
      <c r="E6" s="153"/>
      <c r="F6" s="153"/>
      <c r="G6" s="23"/>
      <c r="H6" s="17"/>
      <c r="I6" s="17"/>
      <c r="J6" s="17"/>
      <c r="K6" s="17"/>
    </row>
    <row r="7" spans="1:11" ht="31.2" x14ac:dyDescent="0.25">
      <c r="A7" s="3" t="s">
        <v>59</v>
      </c>
      <c r="B7" s="152" t="s">
        <v>60</v>
      </c>
      <c r="C7" s="152"/>
      <c r="D7" s="152"/>
      <c r="E7" s="152"/>
      <c r="F7" s="152"/>
      <c r="G7" s="23"/>
      <c r="H7" s="17"/>
      <c r="I7" s="17"/>
      <c r="J7" s="17"/>
      <c r="K7" s="17"/>
    </row>
    <row r="8" spans="1:11" ht="25.5" customHeight="1" x14ac:dyDescent="0.25">
      <c r="A8" s="3" t="s">
        <v>61</v>
      </c>
      <c r="B8" s="152" t="s">
        <v>62</v>
      </c>
      <c r="C8" s="152"/>
      <c r="D8" s="152"/>
      <c r="E8" s="152"/>
      <c r="F8" s="152"/>
      <c r="G8" s="23"/>
      <c r="H8" s="17"/>
      <c r="I8" s="17"/>
      <c r="J8" s="17"/>
      <c r="K8" s="17"/>
    </row>
    <row r="9" spans="1:11" ht="66.75" customHeight="1" x14ac:dyDescent="0.25">
      <c r="A9" s="151" t="s">
        <v>63</v>
      </c>
      <c r="B9" s="151"/>
      <c r="C9" s="151"/>
      <c r="D9" s="151"/>
      <c r="E9" s="151"/>
      <c r="F9" s="151"/>
      <c r="G9" s="23"/>
      <c r="H9" s="17"/>
      <c r="I9" s="17"/>
      <c r="J9" s="17"/>
      <c r="K9" s="17"/>
    </row>
    <row r="10" spans="1:11" s="91" customFormat="1" ht="36" customHeight="1" x14ac:dyDescent="0.25">
      <c r="A10" s="85" t="s">
        <v>64</v>
      </c>
      <c r="B10" s="86" t="s">
        <v>65</v>
      </c>
      <c r="C10" s="86" t="s">
        <v>66</v>
      </c>
      <c r="D10" s="87"/>
      <c r="E10" s="88" t="s">
        <v>29</v>
      </c>
      <c r="F10" s="89" t="s">
        <v>67</v>
      </c>
      <c r="G10" s="90"/>
      <c r="H10" s="90"/>
      <c r="I10" s="90"/>
      <c r="J10" s="90"/>
      <c r="K10" s="90"/>
    </row>
    <row r="11" spans="1:11" ht="27.75" customHeight="1" x14ac:dyDescent="0.3">
      <c r="A11" s="8" t="s">
        <v>68</v>
      </c>
      <c r="B11" s="58">
        <f>B15+B16+B17</f>
        <v>28696.799999999996</v>
      </c>
      <c r="C11" s="65" t="str">
        <f>IF(Travel!B6="",A34,Travel!B6)</f>
        <v>Figures exclude GST</v>
      </c>
      <c r="D11" s="6"/>
      <c r="E11" s="8" t="s">
        <v>69</v>
      </c>
      <c r="F11" s="32">
        <f>'Gifts and benefits'!C25</f>
        <v>1</v>
      </c>
      <c r="G11" s="29"/>
      <c r="H11" s="29"/>
      <c r="I11" s="29"/>
      <c r="J11" s="29"/>
      <c r="K11" s="29"/>
    </row>
    <row r="12" spans="1:11" ht="27.75" customHeight="1" x14ac:dyDescent="0.3">
      <c r="A12" s="8" t="s">
        <v>24</v>
      </c>
      <c r="B12" s="58">
        <f>Hospitality!B20</f>
        <v>1747.62</v>
      </c>
      <c r="C12" s="65" t="str">
        <f>IF(Hospitality!B6="",A34,Hospitality!B6)</f>
        <v>Figures exclude GST</v>
      </c>
      <c r="D12" s="6"/>
      <c r="E12" s="8" t="s">
        <v>70</v>
      </c>
      <c r="F12" s="32">
        <f>'Gifts and benefits'!C26</f>
        <v>1</v>
      </c>
      <c r="G12" s="29"/>
      <c r="H12" s="29"/>
      <c r="I12" s="29"/>
      <c r="J12" s="29"/>
      <c r="K12" s="29"/>
    </row>
    <row r="13" spans="1:11" ht="27.75" customHeight="1" x14ac:dyDescent="0.25">
      <c r="A13" s="8" t="s">
        <v>71</v>
      </c>
      <c r="B13" s="58">
        <f>'All other expenses'!B28</f>
        <v>3261.5200000000004</v>
      </c>
      <c r="C13" s="65" t="str">
        <f>IF('All other expenses'!B6="",A34,'All other expenses'!B6)</f>
        <v>Figures exclude GST</v>
      </c>
      <c r="D13" s="6"/>
      <c r="E13" s="8" t="s">
        <v>72</v>
      </c>
      <c r="F13" s="32">
        <f>'Gifts and benefits'!C27</f>
        <v>0</v>
      </c>
      <c r="G13" s="17"/>
      <c r="H13" s="17"/>
      <c r="I13" s="17"/>
      <c r="J13" s="17"/>
      <c r="K13" s="17"/>
    </row>
    <row r="14" spans="1:11" ht="12.75" customHeight="1" x14ac:dyDescent="0.25">
      <c r="A14" s="7"/>
      <c r="B14" s="59"/>
      <c r="C14" s="66"/>
      <c r="D14" s="33"/>
      <c r="E14" s="6"/>
      <c r="F14" s="34"/>
      <c r="G14" s="17"/>
      <c r="H14" s="17"/>
      <c r="I14" s="17"/>
      <c r="J14" s="17"/>
      <c r="K14" s="17"/>
    </row>
    <row r="15" spans="1:11" ht="27.75" customHeight="1" x14ac:dyDescent="0.25">
      <c r="A15" s="9" t="s">
        <v>73</v>
      </c>
      <c r="B15" s="60">
        <f>Travel!B31</f>
        <v>19764.699999999997</v>
      </c>
      <c r="C15" s="67" t="str">
        <f>C11</f>
        <v>Figures exclude GST</v>
      </c>
      <c r="D15" s="6"/>
      <c r="E15" s="6"/>
      <c r="F15" s="34"/>
      <c r="G15" s="17"/>
      <c r="H15" s="17"/>
      <c r="I15" s="17"/>
      <c r="J15" s="17"/>
      <c r="K15" s="17"/>
    </row>
    <row r="16" spans="1:11" ht="27.75" customHeight="1" x14ac:dyDescent="0.25">
      <c r="A16" s="9" t="s">
        <v>74</v>
      </c>
      <c r="B16" s="60">
        <f>Travel!B73</f>
        <v>8932.1</v>
      </c>
      <c r="C16" s="67" t="str">
        <f>C11</f>
        <v>Figures exclude GST</v>
      </c>
      <c r="D16" s="35"/>
      <c r="E16" s="6"/>
      <c r="F16" s="36"/>
      <c r="G16" s="17"/>
      <c r="H16" s="17"/>
      <c r="I16" s="17"/>
      <c r="J16" s="17"/>
      <c r="K16" s="17"/>
    </row>
    <row r="17" spans="1:11" ht="27.75" customHeight="1" x14ac:dyDescent="0.25">
      <c r="A17" s="9" t="s">
        <v>75</v>
      </c>
      <c r="B17" s="60">
        <f>Travel!B87</f>
        <v>0</v>
      </c>
      <c r="C17" s="67" t="str">
        <f>C11</f>
        <v>Figures exclude GST</v>
      </c>
      <c r="D17" s="6"/>
      <c r="E17" s="6"/>
      <c r="F17" s="36"/>
      <c r="G17" s="17"/>
      <c r="H17" s="17"/>
      <c r="I17" s="17"/>
      <c r="J17" s="17"/>
      <c r="K17" s="17"/>
    </row>
    <row r="18" spans="1:11" ht="27.75" customHeight="1" x14ac:dyDescent="0.25">
      <c r="A18" s="17"/>
      <c r="B18" s="19"/>
      <c r="C18" s="17"/>
      <c r="D18" s="5"/>
      <c r="E18" s="5"/>
      <c r="F18" s="28"/>
      <c r="G18" s="17"/>
      <c r="H18" s="17"/>
      <c r="I18" s="17"/>
      <c r="J18" s="17"/>
      <c r="K18" s="17"/>
    </row>
    <row r="19" spans="1:11" x14ac:dyDescent="0.25">
      <c r="A19" s="18" t="s">
        <v>76</v>
      </c>
      <c r="B19" s="19"/>
      <c r="C19" s="17"/>
      <c r="D19" s="17"/>
      <c r="E19" s="17"/>
      <c r="F19" s="17"/>
      <c r="G19" s="17"/>
      <c r="H19" s="17"/>
      <c r="I19" s="17"/>
      <c r="J19" s="17"/>
      <c r="K19" s="17"/>
    </row>
    <row r="20" spans="1:11" x14ac:dyDescent="0.25">
      <c r="A20" s="20" t="s">
        <v>77</v>
      </c>
      <c r="D20" s="17"/>
      <c r="E20" s="17"/>
      <c r="F20" s="17"/>
      <c r="G20" s="17"/>
      <c r="H20" s="17"/>
      <c r="I20" s="17"/>
      <c r="J20" s="17"/>
      <c r="K20" s="17"/>
    </row>
    <row r="21" spans="1:11" ht="12.6" customHeight="1" x14ac:dyDescent="0.25">
      <c r="A21" s="20" t="s">
        <v>78</v>
      </c>
      <c r="D21" s="17"/>
      <c r="E21" s="17"/>
      <c r="F21" s="17"/>
      <c r="G21" s="17"/>
      <c r="H21" s="17"/>
      <c r="I21" s="17"/>
      <c r="J21" s="17"/>
      <c r="K21" s="17"/>
    </row>
    <row r="22" spans="1:11" ht="12.6" customHeight="1" x14ac:dyDescent="0.25">
      <c r="A22" s="20" t="s">
        <v>79</v>
      </c>
      <c r="D22" s="17"/>
      <c r="E22" s="17"/>
      <c r="F22" s="17"/>
      <c r="G22" s="17"/>
      <c r="H22" s="17"/>
      <c r="I22" s="17"/>
      <c r="J22" s="17"/>
      <c r="K22" s="17"/>
    </row>
    <row r="23" spans="1:11" ht="12.6" customHeight="1" x14ac:dyDescent="0.25">
      <c r="A23" s="20" t="s">
        <v>80</v>
      </c>
      <c r="D23" s="17"/>
      <c r="E23" s="17"/>
      <c r="F23" s="17"/>
      <c r="G23" s="17"/>
      <c r="H23" s="17"/>
      <c r="I23" s="17"/>
      <c r="J23" s="17"/>
      <c r="K23" s="17"/>
    </row>
    <row r="24" spans="1:11" x14ac:dyDescent="0.25">
      <c r="A24" s="26"/>
      <c r="B24" s="17"/>
      <c r="C24" s="17"/>
      <c r="D24" s="17"/>
      <c r="E24" s="17"/>
      <c r="F24" s="17"/>
      <c r="G24" s="17"/>
      <c r="H24" s="17"/>
      <c r="I24" s="17"/>
      <c r="J24" s="17"/>
      <c r="K24" s="17"/>
    </row>
    <row r="25" spans="1:11" hidden="1" x14ac:dyDescent="0.25">
      <c r="A25" s="12" t="s">
        <v>81</v>
      </c>
      <c r="B25" s="13"/>
      <c r="C25" s="13"/>
      <c r="D25" s="13"/>
      <c r="E25" s="13"/>
      <c r="F25" s="13"/>
      <c r="G25" s="17"/>
      <c r="H25" s="17"/>
      <c r="I25" s="17"/>
      <c r="J25" s="17"/>
      <c r="K25" s="17"/>
    </row>
    <row r="26" spans="1:11" ht="12.75" hidden="1" customHeight="1" x14ac:dyDescent="0.25">
      <c r="A26" s="11" t="s">
        <v>82</v>
      </c>
      <c r="B26" s="4"/>
      <c r="C26" s="4"/>
      <c r="D26" s="11"/>
      <c r="E26" s="11"/>
      <c r="F26" s="11"/>
      <c r="G26" s="17"/>
      <c r="H26" s="17"/>
      <c r="I26" s="17"/>
      <c r="J26" s="17"/>
      <c r="K26" s="17"/>
    </row>
    <row r="27" spans="1:11" hidden="1" x14ac:dyDescent="0.25">
      <c r="A27" s="10" t="s">
        <v>83</v>
      </c>
      <c r="B27" s="10"/>
      <c r="C27" s="10"/>
      <c r="D27" s="10"/>
      <c r="E27" s="10"/>
      <c r="F27" s="10"/>
      <c r="G27" s="17"/>
      <c r="H27" s="17"/>
      <c r="I27" s="17"/>
      <c r="J27" s="17"/>
      <c r="K27" s="17"/>
    </row>
    <row r="28" spans="1:11" hidden="1" x14ac:dyDescent="0.25">
      <c r="A28" s="10" t="s">
        <v>84</v>
      </c>
      <c r="B28" s="10"/>
      <c r="C28" s="10"/>
      <c r="D28" s="10"/>
      <c r="E28" s="10"/>
      <c r="F28" s="10"/>
      <c r="G28" s="17"/>
      <c r="H28" s="17"/>
      <c r="I28" s="17"/>
      <c r="J28" s="17"/>
      <c r="K28" s="17"/>
    </row>
    <row r="29" spans="1:11" hidden="1" x14ac:dyDescent="0.25">
      <c r="A29" s="11" t="s">
        <v>85</v>
      </c>
      <c r="B29" s="11"/>
      <c r="C29" s="11"/>
      <c r="D29" s="11"/>
      <c r="E29" s="11"/>
      <c r="F29" s="11"/>
      <c r="G29" s="17"/>
      <c r="H29" s="17"/>
      <c r="I29" s="17"/>
      <c r="J29" s="17"/>
      <c r="K29" s="17"/>
    </row>
    <row r="30" spans="1:11" hidden="1" x14ac:dyDescent="0.25">
      <c r="A30" s="11" t="s">
        <v>86</v>
      </c>
      <c r="B30" s="11"/>
      <c r="C30" s="11"/>
      <c r="D30" s="11"/>
      <c r="E30" s="11"/>
      <c r="F30" s="11"/>
      <c r="G30" s="17"/>
      <c r="H30" s="17"/>
      <c r="I30" s="17"/>
      <c r="J30" s="17"/>
      <c r="K30" s="17"/>
    </row>
    <row r="31" spans="1:11" hidden="1" x14ac:dyDescent="0.25">
      <c r="A31" s="10" t="s">
        <v>87</v>
      </c>
      <c r="B31" s="10"/>
      <c r="C31" s="10"/>
      <c r="D31" s="10"/>
      <c r="E31" s="10"/>
      <c r="F31" s="10"/>
      <c r="G31" s="17"/>
      <c r="H31" s="17"/>
      <c r="I31" s="17"/>
      <c r="J31" s="17"/>
      <c r="K31" s="17"/>
    </row>
    <row r="32" spans="1:11" hidden="1" x14ac:dyDescent="0.25">
      <c r="A32" s="10" t="s">
        <v>88</v>
      </c>
      <c r="B32" s="10"/>
      <c r="C32" s="10"/>
      <c r="D32" s="10"/>
      <c r="E32" s="10"/>
      <c r="F32" s="10"/>
      <c r="G32" s="17"/>
      <c r="H32" s="17"/>
      <c r="I32" s="17"/>
      <c r="J32" s="17"/>
      <c r="K32" s="17"/>
    </row>
    <row r="33" spans="1:11" hidden="1" x14ac:dyDescent="0.25">
      <c r="A33" s="10" t="s">
        <v>89</v>
      </c>
      <c r="B33" s="10"/>
      <c r="C33" s="10"/>
      <c r="D33" s="10"/>
      <c r="E33" s="10"/>
      <c r="F33" s="10"/>
      <c r="G33" s="17"/>
      <c r="H33" s="17"/>
      <c r="I33" s="17"/>
      <c r="J33" s="17"/>
      <c r="K33" s="17"/>
    </row>
    <row r="34" spans="1:11" hidden="1" x14ac:dyDescent="0.25">
      <c r="A34" s="11" t="s">
        <v>90</v>
      </c>
      <c r="B34" s="11"/>
      <c r="C34" s="11"/>
      <c r="D34" s="11"/>
      <c r="E34" s="11"/>
      <c r="F34" s="11"/>
      <c r="G34" s="17"/>
      <c r="H34" s="17"/>
      <c r="I34" s="17"/>
      <c r="J34" s="17"/>
      <c r="K34" s="17"/>
    </row>
    <row r="35" spans="1:11" hidden="1" x14ac:dyDescent="0.25">
      <c r="A35" s="11" t="s">
        <v>91</v>
      </c>
      <c r="B35" s="11"/>
      <c r="C35" s="11"/>
      <c r="D35" s="11"/>
      <c r="E35" s="11"/>
      <c r="F35" s="11"/>
      <c r="G35" s="17"/>
      <c r="H35" s="17"/>
      <c r="I35" s="17"/>
      <c r="J35" s="17"/>
      <c r="K35" s="17"/>
    </row>
    <row r="36" spans="1:11" hidden="1" x14ac:dyDescent="0.25">
      <c r="A36" s="10" t="s">
        <v>92</v>
      </c>
      <c r="B36" s="62"/>
      <c r="C36" s="62"/>
      <c r="D36" s="62"/>
      <c r="E36" s="62"/>
      <c r="F36" s="62"/>
      <c r="G36" s="17"/>
      <c r="H36" s="17"/>
      <c r="I36" s="17"/>
      <c r="J36" s="17"/>
      <c r="K36" s="17"/>
    </row>
    <row r="37" spans="1:11" hidden="1" x14ac:dyDescent="0.25">
      <c r="A37" s="10" t="s">
        <v>60</v>
      </c>
      <c r="B37" s="62"/>
      <c r="C37" s="62"/>
      <c r="D37" s="62"/>
      <c r="E37" s="62"/>
      <c r="F37" s="62"/>
      <c r="G37" s="17"/>
      <c r="H37" s="17"/>
      <c r="I37" s="17"/>
      <c r="J37" s="17"/>
      <c r="K37" s="17"/>
    </row>
    <row r="38" spans="1:11" hidden="1" x14ac:dyDescent="0.25">
      <c r="A38" s="10" t="s">
        <v>93</v>
      </c>
      <c r="B38" s="62"/>
      <c r="C38" s="62"/>
      <c r="D38" s="62"/>
      <c r="E38" s="62"/>
      <c r="F38" s="62"/>
      <c r="G38" s="17"/>
      <c r="H38" s="17"/>
      <c r="I38" s="17"/>
      <c r="J38" s="17"/>
      <c r="K38" s="17"/>
    </row>
    <row r="39" spans="1:11" hidden="1" x14ac:dyDescent="0.25">
      <c r="A39" s="11" t="s">
        <v>94</v>
      </c>
      <c r="B39" s="4"/>
      <c r="C39" s="4"/>
      <c r="D39" s="4"/>
      <c r="E39" s="4"/>
      <c r="F39" s="4"/>
      <c r="G39" s="17"/>
      <c r="H39" s="17"/>
      <c r="I39" s="17"/>
      <c r="J39" s="17"/>
      <c r="K39" s="17"/>
    </row>
    <row r="40" spans="1:11" hidden="1" x14ac:dyDescent="0.25">
      <c r="A40" s="4" t="s">
        <v>95</v>
      </c>
      <c r="B40" s="4"/>
      <c r="C40" s="4"/>
      <c r="D40" s="4"/>
      <c r="E40" s="4"/>
      <c r="F40" s="4"/>
      <c r="G40" s="17"/>
      <c r="H40" s="17"/>
      <c r="I40" s="17"/>
      <c r="J40" s="17"/>
      <c r="K40" s="17"/>
    </row>
    <row r="41" spans="1:11" hidden="1" x14ac:dyDescent="0.25">
      <c r="A41" s="4" t="s">
        <v>96</v>
      </c>
      <c r="B41" s="4"/>
      <c r="C41" s="4"/>
      <c r="D41" s="4"/>
      <c r="E41" s="4"/>
      <c r="F41" s="4"/>
      <c r="G41" s="17"/>
      <c r="H41" s="17"/>
      <c r="I41" s="17"/>
      <c r="J41" s="17"/>
      <c r="K41" s="17"/>
    </row>
    <row r="42" spans="1:11" hidden="1" x14ac:dyDescent="0.25">
      <c r="A42" s="4" t="s">
        <v>97</v>
      </c>
      <c r="B42" s="4"/>
      <c r="C42" s="4"/>
      <c r="D42" s="4"/>
      <c r="E42" s="4"/>
      <c r="F42" s="4"/>
      <c r="G42" s="17"/>
      <c r="H42" s="17"/>
      <c r="I42" s="17"/>
      <c r="J42" s="17"/>
      <c r="K42" s="17"/>
    </row>
    <row r="43" spans="1:11" hidden="1" x14ac:dyDescent="0.25">
      <c r="A43" s="4" t="s">
        <v>98</v>
      </c>
      <c r="B43" s="4"/>
      <c r="C43" s="4"/>
      <c r="D43" s="4"/>
      <c r="E43" s="4"/>
      <c r="F43" s="4"/>
      <c r="G43" s="17"/>
      <c r="H43" s="17"/>
      <c r="I43" s="17"/>
      <c r="J43" s="17"/>
      <c r="K43" s="17"/>
    </row>
    <row r="44" spans="1:11" hidden="1" x14ac:dyDescent="0.25">
      <c r="A44" s="4" t="s">
        <v>99</v>
      </c>
      <c r="B44" s="4"/>
      <c r="C44" s="4"/>
      <c r="D44" s="4"/>
      <c r="E44" s="4"/>
      <c r="F44" s="4"/>
      <c r="G44" s="17"/>
      <c r="H44" s="17"/>
      <c r="I44" s="17"/>
      <c r="J44" s="17"/>
      <c r="K44" s="17"/>
    </row>
    <row r="45" spans="1:11" hidden="1" x14ac:dyDescent="0.25">
      <c r="A45" s="63" t="s">
        <v>100</v>
      </c>
      <c r="B45" s="62"/>
      <c r="C45" s="62"/>
      <c r="D45" s="62"/>
      <c r="E45" s="62"/>
      <c r="F45" s="62"/>
      <c r="G45" s="17"/>
      <c r="H45" s="17"/>
      <c r="I45" s="17"/>
      <c r="J45" s="17"/>
      <c r="K45" s="17"/>
    </row>
    <row r="46" spans="1:11" hidden="1" x14ac:dyDescent="0.25">
      <c r="A46" s="62" t="s">
        <v>101</v>
      </c>
      <c r="B46" s="62"/>
      <c r="C46" s="62"/>
      <c r="D46" s="62"/>
      <c r="E46" s="62"/>
      <c r="F46" s="62"/>
      <c r="G46" s="17"/>
      <c r="H46" s="17"/>
      <c r="I46" s="17"/>
      <c r="J46" s="17"/>
      <c r="K46" s="17"/>
    </row>
    <row r="47" spans="1:11" hidden="1" x14ac:dyDescent="0.25">
      <c r="A47" s="37">
        <v>-20000</v>
      </c>
      <c r="B47" s="4"/>
      <c r="C47" s="4"/>
      <c r="D47" s="4"/>
      <c r="E47" s="4"/>
      <c r="F47" s="4"/>
      <c r="G47" s="17"/>
      <c r="H47" s="17"/>
      <c r="I47" s="17"/>
      <c r="J47" s="17"/>
      <c r="K47" s="17"/>
    </row>
    <row r="48" spans="1:11" ht="26.4" hidden="1" x14ac:dyDescent="0.25">
      <c r="A48" s="79" t="s">
        <v>102</v>
      </c>
      <c r="B48" s="62"/>
      <c r="C48" s="62"/>
      <c r="D48" s="62"/>
      <c r="E48" s="62"/>
      <c r="F48" s="62"/>
      <c r="G48" s="17"/>
      <c r="H48" s="17"/>
      <c r="I48" s="17"/>
      <c r="J48" s="17"/>
      <c r="K48" s="17"/>
    </row>
    <row r="49" spans="1:11" ht="26.4" hidden="1" x14ac:dyDescent="0.25">
      <c r="A49" s="79" t="s">
        <v>103</v>
      </c>
      <c r="B49" s="62"/>
      <c r="C49" s="62"/>
      <c r="D49" s="62"/>
      <c r="E49" s="62"/>
      <c r="F49" s="62"/>
      <c r="G49" s="17"/>
      <c r="H49" s="17"/>
      <c r="I49" s="17"/>
      <c r="J49" s="17"/>
      <c r="K49" s="17"/>
    </row>
    <row r="50" spans="1:11" ht="26.4" hidden="1" x14ac:dyDescent="0.25">
      <c r="A50" s="80" t="s">
        <v>104</v>
      </c>
      <c r="B50" s="4"/>
      <c r="C50" s="4"/>
      <c r="D50" s="4"/>
      <c r="E50" s="4"/>
      <c r="F50" s="4"/>
      <c r="G50" s="17"/>
      <c r="H50" s="17"/>
      <c r="I50" s="17"/>
      <c r="J50" s="17"/>
      <c r="K50" s="17"/>
    </row>
    <row r="51" spans="1:11" ht="26.4" hidden="1" x14ac:dyDescent="0.25">
      <c r="A51" s="80" t="s">
        <v>105</v>
      </c>
      <c r="B51" s="4"/>
      <c r="C51" s="4"/>
      <c r="D51" s="4"/>
      <c r="E51" s="4"/>
      <c r="F51" s="4"/>
      <c r="G51" s="17"/>
      <c r="H51" s="17"/>
      <c r="I51" s="17"/>
      <c r="J51" s="17"/>
      <c r="K51" s="17"/>
    </row>
    <row r="52" spans="1:11" ht="39.6" hidden="1" x14ac:dyDescent="0.25">
      <c r="A52" s="80" t="s">
        <v>106</v>
      </c>
      <c r="B52" s="72"/>
      <c r="C52" s="72"/>
      <c r="D52" s="72"/>
      <c r="E52" s="11"/>
      <c r="F52" s="11"/>
      <c r="G52" s="17"/>
      <c r="H52" s="17"/>
      <c r="I52" s="17"/>
      <c r="J52" s="17"/>
      <c r="K52" s="17"/>
    </row>
    <row r="53" spans="1:11" hidden="1" x14ac:dyDescent="0.25">
      <c r="A53" s="77" t="s">
        <v>107</v>
      </c>
      <c r="B53" s="71"/>
      <c r="C53" s="71"/>
      <c r="D53" s="71"/>
      <c r="E53" s="10"/>
      <c r="F53" s="10" t="b">
        <v>1</v>
      </c>
      <c r="G53" s="17"/>
      <c r="H53" s="17"/>
      <c r="I53" s="17"/>
      <c r="J53" s="17"/>
      <c r="K53" s="17"/>
    </row>
    <row r="54" spans="1:11" hidden="1" x14ac:dyDescent="0.25">
      <c r="A54" s="78" t="s">
        <v>108</v>
      </c>
      <c r="B54" s="77"/>
      <c r="C54" s="77"/>
      <c r="D54" s="77"/>
      <c r="E54" s="10"/>
      <c r="F54" s="10" t="b">
        <v>0</v>
      </c>
      <c r="G54" s="17"/>
      <c r="H54" s="17"/>
      <c r="I54" s="17"/>
      <c r="J54" s="17"/>
      <c r="K54" s="17"/>
    </row>
    <row r="55" spans="1:11" hidden="1" x14ac:dyDescent="0.25">
      <c r="A55" s="81"/>
      <c r="B55" s="73">
        <f>COUNT(Travel!B12:B30)</f>
        <v>17</v>
      </c>
      <c r="C55" s="73"/>
      <c r="D55" s="73">
        <f>COUNTIF(Travel!D12:D30,"*")</f>
        <v>17</v>
      </c>
      <c r="E55" s="74"/>
      <c r="F55" s="74" t="b">
        <f>MIN(B55,D55)=MAX(B55,D55)</f>
        <v>1</v>
      </c>
      <c r="G55" s="17"/>
      <c r="H55" s="17"/>
      <c r="I55" s="17"/>
      <c r="J55" s="17"/>
      <c r="K55" s="17"/>
    </row>
    <row r="56" spans="1:11" hidden="1" x14ac:dyDescent="0.25">
      <c r="A56" s="81" t="s">
        <v>109</v>
      </c>
      <c r="B56" s="73">
        <f>COUNT(Travel!B35:B72)</f>
        <v>36</v>
      </c>
      <c r="C56" s="73"/>
      <c r="D56" s="73">
        <f>COUNTIF(Travel!D35:D72,"*")</f>
        <v>36</v>
      </c>
      <c r="E56" s="74"/>
      <c r="F56" s="74" t="b">
        <f>MIN(B56,D56)=MAX(B56,D56)</f>
        <v>1</v>
      </c>
    </row>
    <row r="57" spans="1:11" hidden="1" x14ac:dyDescent="0.25">
      <c r="A57" s="82"/>
      <c r="B57" s="73">
        <f>COUNT(Travel!B77:B86)</f>
        <v>0</v>
      </c>
      <c r="C57" s="73"/>
      <c r="D57" s="73">
        <f>COUNTIF(Travel!D77:D86,"*")</f>
        <v>0</v>
      </c>
      <c r="E57" s="74"/>
      <c r="F57" s="74" t="b">
        <f>MIN(B57,D57)=MAX(B57,D57)</f>
        <v>1</v>
      </c>
    </row>
    <row r="58" spans="1:11" hidden="1" x14ac:dyDescent="0.25">
      <c r="A58" s="83" t="s">
        <v>110</v>
      </c>
      <c r="B58" s="75">
        <f>COUNT(Hospitality!B11:B19)</f>
        <v>5</v>
      </c>
      <c r="C58" s="75"/>
      <c r="D58" s="75">
        <f>COUNTIF(Hospitality!D11:D19,"*")</f>
        <v>5</v>
      </c>
      <c r="E58" s="76"/>
      <c r="F58" s="76" t="b">
        <f>MIN(B58,D58)=MAX(B58,D58)</f>
        <v>1</v>
      </c>
    </row>
    <row r="59" spans="1:11" hidden="1" x14ac:dyDescent="0.25">
      <c r="A59" s="84" t="s">
        <v>111</v>
      </c>
      <c r="B59" s="74">
        <f>COUNT('All other expenses'!B11:B27)</f>
        <v>14</v>
      </c>
      <c r="C59" s="74"/>
      <c r="D59" s="74">
        <f>COUNTIF('All other expenses'!D11:D27,"*")</f>
        <v>14</v>
      </c>
      <c r="E59" s="74"/>
      <c r="F59" s="74" t="b">
        <f>MIN(B59,D59)=MAX(B59,D59)</f>
        <v>1</v>
      </c>
    </row>
    <row r="60" spans="1:11" hidden="1" x14ac:dyDescent="0.25">
      <c r="A60" s="83" t="s">
        <v>112</v>
      </c>
      <c r="B60" s="75">
        <f>COUNTIF('Gifts and benefits'!B11:B24,"*")</f>
        <v>1</v>
      </c>
      <c r="C60" s="75">
        <f>COUNTIF('Gifts and benefits'!C11:C24,"*")</f>
        <v>1</v>
      </c>
      <c r="D60" s="75"/>
      <c r="E60" s="75">
        <f>COUNTA('Gifts and benefits'!E11:E24)</f>
        <v>1</v>
      </c>
      <c r="F60" s="76"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4"/>
  <sheetViews>
    <sheetView topLeftCell="A14" zoomScaleNormal="100" workbookViewId="0">
      <selection activeCell="F8" sqref="F8"/>
    </sheetView>
  </sheetViews>
  <sheetFormatPr defaultColWidth="0" defaultRowHeight="13.2" zeroHeight="1" x14ac:dyDescent="0.25"/>
  <cols>
    <col min="1" max="1" width="35.6640625" customWidth="1"/>
    <col min="2" max="2" width="14.33203125" customWidth="1"/>
    <col min="3" max="3" width="71.44140625" customWidth="1"/>
    <col min="4" max="4" width="50" customWidth="1"/>
    <col min="5" max="5" width="21.44140625" customWidth="1"/>
    <col min="6" max="6" width="39.33203125" customWidth="1"/>
    <col min="7" max="10" width="9.109375" hidden="1" customWidth="1"/>
    <col min="11" max="13" width="0" hidden="1" customWidth="1"/>
  </cols>
  <sheetData>
    <row r="1" spans="1:6" ht="26.25" customHeight="1" x14ac:dyDescent="0.25">
      <c r="A1" s="159" t="s">
        <v>113</v>
      </c>
      <c r="B1" s="159"/>
      <c r="C1" s="159"/>
      <c r="D1" s="159"/>
      <c r="E1" s="159"/>
    </row>
    <row r="2" spans="1:6" ht="21" customHeight="1" x14ac:dyDescent="0.25">
      <c r="A2" s="3" t="s">
        <v>114</v>
      </c>
      <c r="B2" s="158" t="str">
        <f>'Summary and sign-off'!B2:F2</f>
        <v>External Reporting Board</v>
      </c>
      <c r="C2" s="158"/>
      <c r="D2" s="158"/>
      <c r="E2" s="158"/>
    </row>
    <row r="3" spans="1:6" ht="31.2" x14ac:dyDescent="0.25">
      <c r="A3" s="3" t="s">
        <v>115</v>
      </c>
      <c r="B3" s="158" t="str">
        <f>'Summary and sign-off'!B3:F3</f>
        <v>Wendy Venter</v>
      </c>
      <c r="C3" s="158"/>
      <c r="D3" s="158"/>
      <c r="E3" s="158"/>
    </row>
    <row r="4" spans="1:6" ht="21" customHeight="1" x14ac:dyDescent="0.25">
      <c r="A4" s="3" t="s">
        <v>116</v>
      </c>
      <c r="B4" s="158">
        <f>'Summary and sign-off'!B4:F4</f>
        <v>45839</v>
      </c>
      <c r="C4" s="158"/>
      <c r="D4" s="158"/>
      <c r="E4" s="158"/>
    </row>
    <row r="5" spans="1:6" ht="21" customHeight="1" x14ac:dyDescent="0.25">
      <c r="A5" s="3" t="s">
        <v>117</v>
      </c>
      <c r="B5" s="158">
        <f>'Summary and sign-off'!B5:F5</f>
        <v>46203</v>
      </c>
      <c r="C5" s="158"/>
      <c r="D5" s="158"/>
      <c r="E5" s="158"/>
    </row>
    <row r="6" spans="1:6" ht="21" customHeight="1" x14ac:dyDescent="0.25">
      <c r="A6" s="3" t="s">
        <v>118</v>
      </c>
      <c r="B6" s="152" t="s">
        <v>84</v>
      </c>
      <c r="C6" s="152"/>
      <c r="D6" s="152"/>
      <c r="E6" s="152"/>
    </row>
    <row r="7" spans="1:6" ht="21" customHeight="1" x14ac:dyDescent="0.25">
      <c r="A7" s="3" t="s">
        <v>58</v>
      </c>
      <c r="B7" s="152" t="s">
        <v>86</v>
      </c>
      <c r="C7" s="152"/>
      <c r="D7" s="152"/>
      <c r="E7" s="152"/>
    </row>
    <row r="8" spans="1:6" ht="35.25" customHeight="1" x14ac:dyDescent="0.3">
      <c r="A8" s="162" t="s">
        <v>119</v>
      </c>
      <c r="B8" s="162"/>
      <c r="C8" s="163"/>
      <c r="D8" s="163"/>
      <c r="E8" s="163"/>
      <c r="F8" s="27"/>
    </row>
    <row r="9" spans="1:6" ht="35.25" customHeight="1" x14ac:dyDescent="0.3">
      <c r="A9" s="160" t="s">
        <v>120</v>
      </c>
      <c r="B9" s="161"/>
      <c r="C9" s="161"/>
      <c r="D9" s="161"/>
      <c r="E9" s="161"/>
      <c r="F9" s="27"/>
    </row>
    <row r="10" spans="1:6" ht="27" customHeight="1" x14ac:dyDescent="0.25">
      <c r="A10" s="24" t="s">
        <v>121</v>
      </c>
      <c r="B10" s="24" t="s">
        <v>65</v>
      </c>
      <c r="C10" s="24" t="s">
        <v>122</v>
      </c>
      <c r="D10" s="24" t="s">
        <v>123</v>
      </c>
      <c r="E10" s="24" t="s">
        <v>124</v>
      </c>
      <c r="F10" s="20"/>
    </row>
    <row r="11" spans="1:6" s="2" customFormat="1" ht="39.6" x14ac:dyDescent="0.25">
      <c r="A11" s="113">
        <v>45937</v>
      </c>
      <c r="B11" s="114">
        <v>287.89</v>
      </c>
      <c r="C11" s="118" t="s">
        <v>125</v>
      </c>
      <c r="D11" s="118" t="s">
        <v>126</v>
      </c>
      <c r="E11" s="119" t="s">
        <v>127</v>
      </c>
    </row>
    <row r="12" spans="1:6" s="2" customFormat="1" ht="26.4" x14ac:dyDescent="0.25">
      <c r="A12" s="113">
        <v>45974</v>
      </c>
      <c r="B12" s="114">
        <v>59.86</v>
      </c>
      <c r="C12" s="118" t="s">
        <v>128</v>
      </c>
      <c r="D12" s="118" t="s">
        <v>129</v>
      </c>
      <c r="E12" s="119" t="s">
        <v>127</v>
      </c>
    </row>
    <row r="13" spans="1:6" s="2" customFormat="1" x14ac:dyDescent="0.25">
      <c r="A13" s="113">
        <v>46052</v>
      </c>
      <c r="B13" s="114">
        <v>80.099999999999994</v>
      </c>
      <c r="C13" s="118" t="s">
        <v>130</v>
      </c>
      <c r="D13" s="118" t="s">
        <v>129</v>
      </c>
      <c r="E13" s="119" t="s">
        <v>131</v>
      </c>
    </row>
    <row r="14" spans="1:6" s="2" customFormat="1" ht="52.8" x14ac:dyDescent="0.25">
      <c r="A14" s="113">
        <v>46146</v>
      </c>
      <c r="B14" s="114">
        <v>1187.5</v>
      </c>
      <c r="C14" s="118" t="s">
        <v>132</v>
      </c>
      <c r="D14" s="118" t="s">
        <v>133</v>
      </c>
      <c r="E14" s="119" t="s">
        <v>131</v>
      </c>
    </row>
    <row r="15" spans="1:6" s="2" customFormat="1" ht="39.6" x14ac:dyDescent="0.25">
      <c r="A15" s="113">
        <v>46173</v>
      </c>
      <c r="B15" s="114">
        <v>132.27000000000001</v>
      </c>
      <c r="C15" s="118" t="s">
        <v>134</v>
      </c>
      <c r="D15" s="118" t="s">
        <v>135</v>
      </c>
      <c r="E15" s="119" t="s">
        <v>127</v>
      </c>
    </row>
    <row r="16" spans="1:6" s="2" customFormat="1" x14ac:dyDescent="0.25">
      <c r="A16" s="113"/>
      <c r="B16" s="114"/>
      <c r="C16" s="118"/>
      <c r="D16" s="118"/>
      <c r="E16" s="119"/>
    </row>
    <row r="17" spans="1:6" s="2" customFormat="1" x14ac:dyDescent="0.25">
      <c r="A17" s="117"/>
      <c r="B17" s="114"/>
      <c r="C17" s="118"/>
      <c r="D17" s="118"/>
      <c r="E17" s="119"/>
    </row>
    <row r="18" spans="1:6" s="2" customFormat="1" x14ac:dyDescent="0.25">
      <c r="A18" s="117"/>
      <c r="B18" s="114"/>
      <c r="C18" s="118"/>
      <c r="D18" s="118"/>
      <c r="E18" s="119"/>
    </row>
    <row r="19" spans="1:6" s="2" customFormat="1" ht="11.25" hidden="1" customHeight="1" x14ac:dyDescent="0.25">
      <c r="A19" s="96"/>
      <c r="B19" s="93"/>
      <c r="C19" s="97"/>
      <c r="D19" s="97"/>
      <c r="E19" s="98"/>
    </row>
    <row r="20" spans="1:6" ht="34.5" customHeight="1" x14ac:dyDescent="0.25">
      <c r="A20" s="52" t="s">
        <v>136</v>
      </c>
      <c r="B20" s="61">
        <f>SUM(B11:B19)</f>
        <v>1747.62</v>
      </c>
      <c r="C20" s="69" t="str">
        <f>IF(SUBTOTAL(3,B11:B19)=SUBTOTAL(103,B11:B19),'Summary and sign-off'!$A$48,'Summary and sign-off'!$A$49)</f>
        <v>Check - there are no hidden rows with data</v>
      </c>
      <c r="D20" s="157" t="str">
        <f>IF('Summary and sign-off'!F58='Summary and sign-off'!F54,'Summary and sign-off'!A51,'Summary and sign-off'!A50)</f>
        <v>Check - each entry provides sufficient information</v>
      </c>
      <c r="E20" s="157"/>
      <c r="F20" s="2"/>
    </row>
    <row r="21" spans="1:6" x14ac:dyDescent="0.25">
      <c r="A21" s="18"/>
      <c r="B21" s="17"/>
      <c r="C21" s="17"/>
      <c r="D21" s="17"/>
      <c r="E21" s="17"/>
    </row>
    <row r="22" spans="1:6" x14ac:dyDescent="0.25">
      <c r="A22" s="18" t="s">
        <v>76</v>
      </c>
      <c r="B22" s="19"/>
      <c r="C22" s="17"/>
      <c r="D22" s="17"/>
      <c r="E22" s="17"/>
    </row>
    <row r="23" spans="1:6" ht="12.75" customHeight="1" x14ac:dyDescent="0.25">
      <c r="A23" s="20" t="s">
        <v>137</v>
      </c>
      <c r="B23" s="20"/>
      <c r="C23" s="20"/>
      <c r="D23" s="20"/>
      <c r="E23" s="20"/>
    </row>
    <row r="24" spans="1:6" x14ac:dyDescent="0.25">
      <c r="A24" s="20" t="s">
        <v>138</v>
      </c>
      <c r="B24" s="20"/>
      <c r="C24" s="28"/>
      <c r="D24" s="28"/>
      <c r="E24" s="28"/>
    </row>
    <row r="25" spans="1:6" x14ac:dyDescent="0.25">
      <c r="A25" s="20" t="s">
        <v>82</v>
      </c>
      <c r="B25" s="19"/>
      <c r="C25" s="17"/>
      <c r="D25" s="17"/>
      <c r="E25" s="17"/>
      <c r="F25" s="17"/>
    </row>
    <row r="26" spans="1:6" x14ac:dyDescent="0.25">
      <c r="A26" s="20" t="s">
        <v>139</v>
      </c>
      <c r="B26" s="20"/>
      <c r="C26" s="28"/>
      <c r="D26" s="28"/>
      <c r="E26" s="28"/>
    </row>
    <row r="27" spans="1:6" ht="12.75" customHeight="1" x14ac:dyDescent="0.25">
      <c r="A27" s="20" t="s">
        <v>140</v>
      </c>
      <c r="B27" s="20"/>
      <c r="C27" s="22"/>
      <c r="D27" s="22"/>
      <c r="E27" s="22"/>
    </row>
    <row r="28" spans="1:6" x14ac:dyDescent="0.25">
      <c r="A28" s="17"/>
      <c r="B28" s="17"/>
      <c r="C28" s="17"/>
      <c r="D28" s="17"/>
      <c r="E28" s="17"/>
    </row>
    <row r="29" spans="1:6" x14ac:dyDescent="0.25"/>
    <row r="30" spans="1:6" x14ac:dyDescent="0.25"/>
    <row r="31" spans="1:6" x14ac:dyDescent="0.25"/>
    <row r="32" spans="1:6" x14ac:dyDescent="0.25"/>
    <row r="33" customFormat="1" x14ac:dyDescent="0.25"/>
    <row r="34" customFormat="1" x14ac:dyDescent="0.25"/>
  </sheetData>
  <sheetProtection sheet="1" formatCells="0" insertRows="0" deleteRows="0"/>
  <mergeCells count="10">
    <mergeCell ref="D20:E20"/>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9"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A12 A13:A14 A15 A16 A17 A18"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40"/>
  <sheetViews>
    <sheetView zoomScaleNormal="100" workbookViewId="0">
      <selection activeCell="F38" sqref="F38"/>
    </sheetView>
  </sheetViews>
  <sheetFormatPr defaultColWidth="0" defaultRowHeight="13.2" zeroHeight="1" x14ac:dyDescent="0.25"/>
  <cols>
    <col min="1" max="1" width="35.6640625" style="150" customWidth="1"/>
    <col min="2" max="2" width="14.33203125" customWidth="1"/>
    <col min="3" max="3" width="71.44140625" customWidth="1"/>
    <col min="4" max="4" width="50" customWidth="1"/>
    <col min="5" max="5" width="21.44140625" customWidth="1"/>
    <col min="6" max="6" width="37.5546875" customWidth="1"/>
    <col min="7" max="9" width="9.109375" hidden="1" customWidth="1"/>
    <col min="10" max="13" width="0" hidden="1" customWidth="1"/>
    <col min="14" max="16384" width="9.109375" hidden="1"/>
  </cols>
  <sheetData>
    <row r="1" spans="1:6" ht="26.25" customHeight="1" x14ac:dyDescent="0.25">
      <c r="A1" s="159" t="s">
        <v>113</v>
      </c>
      <c r="B1" s="159"/>
      <c r="C1" s="159"/>
      <c r="D1" s="159"/>
      <c r="E1" s="159"/>
      <c r="F1" s="17"/>
    </row>
    <row r="2" spans="1:6" ht="21" customHeight="1" x14ac:dyDescent="0.25">
      <c r="A2" s="138" t="s">
        <v>114</v>
      </c>
      <c r="B2" s="158" t="str">
        <f>'Summary and sign-off'!B2:F2</f>
        <v>External Reporting Board</v>
      </c>
      <c r="C2" s="158"/>
      <c r="D2" s="158"/>
      <c r="E2" s="158"/>
      <c r="F2" s="17"/>
    </row>
    <row r="3" spans="1:6" ht="31.2" x14ac:dyDescent="0.25">
      <c r="A3" s="138" t="s">
        <v>115</v>
      </c>
      <c r="B3" s="158" t="str">
        <f>'Summary and sign-off'!B3:F3</f>
        <v>Wendy Venter</v>
      </c>
      <c r="C3" s="158"/>
      <c r="D3" s="158"/>
      <c r="E3" s="158"/>
      <c r="F3" s="17"/>
    </row>
    <row r="4" spans="1:6" ht="21" customHeight="1" x14ac:dyDescent="0.25">
      <c r="A4" s="138" t="s">
        <v>116</v>
      </c>
      <c r="B4" s="158">
        <f>'Summary and sign-off'!B4:F4</f>
        <v>45839</v>
      </c>
      <c r="C4" s="158"/>
      <c r="D4" s="158"/>
      <c r="E4" s="158"/>
      <c r="F4" s="17"/>
    </row>
    <row r="5" spans="1:6" ht="21" customHeight="1" x14ac:dyDescent="0.25">
      <c r="A5" s="138" t="s">
        <v>117</v>
      </c>
      <c r="B5" s="158">
        <f>'Summary and sign-off'!B5:F5</f>
        <v>46203</v>
      </c>
      <c r="C5" s="158"/>
      <c r="D5" s="158"/>
      <c r="E5" s="158"/>
      <c r="F5" s="17"/>
    </row>
    <row r="6" spans="1:6" ht="21" customHeight="1" x14ac:dyDescent="0.25">
      <c r="A6" s="138" t="s">
        <v>118</v>
      </c>
      <c r="B6" s="152" t="s">
        <v>84</v>
      </c>
      <c r="C6" s="152"/>
      <c r="D6" s="152"/>
      <c r="E6" s="152"/>
      <c r="F6" s="17"/>
    </row>
    <row r="7" spans="1:6" ht="21" customHeight="1" x14ac:dyDescent="0.25">
      <c r="A7" s="138" t="s">
        <v>58</v>
      </c>
      <c r="B7" s="152" t="s">
        <v>86</v>
      </c>
      <c r="C7" s="152"/>
      <c r="D7" s="152"/>
      <c r="E7" s="152"/>
      <c r="F7" s="17"/>
    </row>
    <row r="8" spans="1:6" ht="36" customHeight="1" x14ac:dyDescent="0.25">
      <c r="A8" s="165" t="s">
        <v>141</v>
      </c>
      <c r="B8" s="166"/>
      <c r="C8" s="166"/>
      <c r="D8" s="166"/>
      <c r="E8" s="166"/>
      <c r="F8" s="19"/>
    </row>
    <row r="9" spans="1:6" ht="36" customHeight="1" x14ac:dyDescent="0.25">
      <c r="A9" s="167" t="s">
        <v>142</v>
      </c>
      <c r="B9" s="168"/>
      <c r="C9" s="168"/>
      <c r="D9" s="168"/>
      <c r="E9" s="168"/>
      <c r="F9" s="19"/>
    </row>
    <row r="10" spans="1:6" ht="24.75" customHeight="1" x14ac:dyDescent="0.3">
      <c r="A10" s="164" t="s">
        <v>143</v>
      </c>
      <c r="B10" s="169"/>
      <c r="C10" s="164"/>
      <c r="D10" s="164"/>
      <c r="E10" s="164"/>
      <c r="F10" s="29"/>
    </row>
    <row r="11" spans="1:6" ht="28.5" customHeight="1" x14ac:dyDescent="0.25">
      <c r="A11" s="139" t="s">
        <v>144</v>
      </c>
      <c r="B11" s="24" t="s">
        <v>145</v>
      </c>
      <c r="C11" s="24" t="s">
        <v>146</v>
      </c>
      <c r="D11" s="24" t="s">
        <v>147</v>
      </c>
      <c r="E11" s="24" t="s">
        <v>124</v>
      </c>
      <c r="F11" s="30"/>
    </row>
    <row r="12" spans="1:6" s="2" customFormat="1" ht="33" customHeight="1" x14ac:dyDescent="0.25">
      <c r="A12" s="135" t="s">
        <v>148</v>
      </c>
      <c r="B12" s="114">
        <v>66.12</v>
      </c>
      <c r="C12" s="115" t="s">
        <v>149</v>
      </c>
      <c r="D12" s="115" t="s">
        <v>150</v>
      </c>
      <c r="E12" s="116" t="s">
        <v>151</v>
      </c>
      <c r="F12" s="1"/>
    </row>
    <row r="13" spans="1:6" s="134" customFormat="1" ht="38.25" customHeight="1" x14ac:dyDescent="0.25">
      <c r="A13" s="136" t="s">
        <v>152</v>
      </c>
      <c r="B13" s="130">
        <v>8433.02</v>
      </c>
      <c r="C13" s="131" t="s">
        <v>153</v>
      </c>
      <c r="D13" s="115" t="s">
        <v>154</v>
      </c>
      <c r="E13" s="132" t="s">
        <v>155</v>
      </c>
      <c r="F13" s="133"/>
    </row>
    <row r="14" spans="1:6" s="2" customFormat="1" x14ac:dyDescent="0.25">
      <c r="A14" s="136" t="s">
        <v>152</v>
      </c>
      <c r="B14" s="114">
        <v>6034.16</v>
      </c>
      <c r="C14" s="131" t="s">
        <v>156</v>
      </c>
      <c r="D14" s="115" t="s">
        <v>157</v>
      </c>
      <c r="E14" s="116" t="s">
        <v>158</v>
      </c>
      <c r="F14" s="1"/>
    </row>
    <row r="15" spans="1:6" s="2" customFormat="1" x14ac:dyDescent="0.25">
      <c r="A15" s="136" t="s">
        <v>152</v>
      </c>
      <c r="B15" s="114">
        <v>87.24</v>
      </c>
      <c r="C15" s="131" t="s">
        <v>156</v>
      </c>
      <c r="D15" s="115" t="s">
        <v>150</v>
      </c>
      <c r="E15" s="116" t="s">
        <v>158</v>
      </c>
      <c r="F15" s="1"/>
    </row>
    <row r="16" spans="1:6" s="2" customFormat="1" x14ac:dyDescent="0.25">
      <c r="A16" s="136" t="s">
        <v>152</v>
      </c>
      <c r="B16" s="114">
        <v>859.45</v>
      </c>
      <c r="C16" s="131" t="s">
        <v>156</v>
      </c>
      <c r="D16" s="115" t="s">
        <v>159</v>
      </c>
      <c r="E16" s="116" t="s">
        <v>155</v>
      </c>
      <c r="F16" s="1"/>
    </row>
    <row r="17" spans="1:6" s="2" customFormat="1" x14ac:dyDescent="0.25">
      <c r="A17" s="136" t="s">
        <v>152</v>
      </c>
      <c r="B17" s="114">
        <v>53.53</v>
      </c>
      <c r="C17" s="131" t="s">
        <v>156</v>
      </c>
      <c r="D17" s="115" t="s">
        <v>160</v>
      </c>
      <c r="E17" s="116" t="s">
        <v>161</v>
      </c>
      <c r="F17" s="1"/>
    </row>
    <row r="18" spans="1:6" s="2" customFormat="1" x14ac:dyDescent="0.25">
      <c r="A18" s="136" t="s">
        <v>152</v>
      </c>
      <c r="B18" s="114">
        <v>25.14</v>
      </c>
      <c r="C18" s="131" t="s">
        <v>156</v>
      </c>
      <c r="D18" s="115" t="s">
        <v>162</v>
      </c>
      <c r="E18" s="116" t="s">
        <v>155</v>
      </c>
      <c r="F18" s="1"/>
    </row>
    <row r="19" spans="1:6" s="2" customFormat="1" x14ac:dyDescent="0.25">
      <c r="A19" s="136" t="s">
        <v>152</v>
      </c>
      <c r="B19" s="114">
        <v>38.29</v>
      </c>
      <c r="C19" s="131" t="s">
        <v>156</v>
      </c>
      <c r="D19" s="115" t="s">
        <v>163</v>
      </c>
      <c r="E19" s="116" t="s">
        <v>161</v>
      </c>
      <c r="F19" s="1"/>
    </row>
    <row r="20" spans="1:6" s="2" customFormat="1" x14ac:dyDescent="0.25">
      <c r="A20" s="135" t="s">
        <v>164</v>
      </c>
      <c r="B20" s="114">
        <v>997.92</v>
      </c>
      <c r="C20" s="115" t="s">
        <v>165</v>
      </c>
      <c r="D20" s="115" t="s">
        <v>166</v>
      </c>
      <c r="E20" s="116" t="s">
        <v>151</v>
      </c>
      <c r="F20" s="1"/>
    </row>
    <row r="21" spans="1:6" s="2" customFormat="1" x14ac:dyDescent="0.25">
      <c r="A21" s="135" t="s">
        <v>164</v>
      </c>
      <c r="B21" s="114">
        <v>843.91</v>
      </c>
      <c r="C21" s="115" t="s">
        <v>165</v>
      </c>
      <c r="D21" s="115" t="s">
        <v>167</v>
      </c>
      <c r="E21" s="116" t="s">
        <v>151</v>
      </c>
      <c r="F21" s="1"/>
    </row>
    <row r="22" spans="1:6" s="2" customFormat="1" x14ac:dyDescent="0.25">
      <c r="A22" s="135" t="s">
        <v>164</v>
      </c>
      <c r="B22" s="114">
        <v>90.68</v>
      </c>
      <c r="C22" s="115" t="s">
        <v>165</v>
      </c>
      <c r="D22" s="115" t="s">
        <v>150</v>
      </c>
      <c r="E22" s="116" t="s">
        <v>151</v>
      </c>
      <c r="F22" s="1"/>
    </row>
    <row r="23" spans="1:6" s="2" customFormat="1" x14ac:dyDescent="0.25">
      <c r="A23" s="135" t="s">
        <v>164</v>
      </c>
      <c r="B23" s="114">
        <v>28.35</v>
      </c>
      <c r="C23" s="115" t="s">
        <v>165</v>
      </c>
      <c r="D23" s="115" t="s">
        <v>160</v>
      </c>
      <c r="E23" s="116" t="s">
        <v>151</v>
      </c>
      <c r="F23" s="1"/>
    </row>
    <row r="24" spans="1:6" s="2" customFormat="1" x14ac:dyDescent="0.25">
      <c r="A24" s="135" t="s">
        <v>164</v>
      </c>
      <c r="B24" s="114">
        <v>68.37</v>
      </c>
      <c r="C24" s="115" t="s">
        <v>165</v>
      </c>
      <c r="D24" s="115" t="s">
        <v>159</v>
      </c>
      <c r="E24" s="116" t="s">
        <v>151</v>
      </c>
      <c r="F24" s="1"/>
    </row>
    <row r="25" spans="1:6" s="2" customFormat="1" x14ac:dyDescent="0.25">
      <c r="A25" s="135" t="s">
        <v>168</v>
      </c>
      <c r="B25" s="114">
        <v>753.92</v>
      </c>
      <c r="C25" s="115" t="s">
        <v>169</v>
      </c>
      <c r="D25" s="115" t="s">
        <v>154</v>
      </c>
      <c r="E25" s="116" t="s">
        <v>170</v>
      </c>
      <c r="F25" s="1"/>
    </row>
    <row r="26" spans="1:6" s="2" customFormat="1" x14ac:dyDescent="0.25">
      <c r="A26" s="135" t="s">
        <v>168</v>
      </c>
      <c r="B26" s="114">
        <v>46.21</v>
      </c>
      <c r="C26" s="115" t="s">
        <v>171</v>
      </c>
      <c r="D26" s="115" t="s">
        <v>172</v>
      </c>
      <c r="E26" s="116" t="s">
        <v>131</v>
      </c>
      <c r="F26" s="1"/>
    </row>
    <row r="27" spans="1:6" s="2" customFormat="1" ht="12.75" customHeight="1" x14ac:dyDescent="0.25">
      <c r="A27" s="135" t="s">
        <v>168</v>
      </c>
      <c r="B27" s="114">
        <v>196.28</v>
      </c>
      <c r="C27" s="115" t="s">
        <v>171</v>
      </c>
      <c r="D27" s="115" t="s">
        <v>159</v>
      </c>
      <c r="E27" s="116" t="s">
        <v>170</v>
      </c>
      <c r="F27" s="1"/>
    </row>
    <row r="28" spans="1:6" s="2" customFormat="1" ht="12.75" customHeight="1" x14ac:dyDescent="0.25">
      <c r="A28" s="135" t="s">
        <v>168</v>
      </c>
      <c r="B28" s="114">
        <v>1142.1099999999999</v>
      </c>
      <c r="C28" s="115" t="s">
        <v>171</v>
      </c>
      <c r="D28" s="115" t="s">
        <v>173</v>
      </c>
      <c r="E28" s="116" t="s">
        <v>170</v>
      </c>
      <c r="F28" s="1"/>
    </row>
    <row r="29" spans="1:6" s="2" customFormat="1" ht="12.75" customHeight="1" x14ac:dyDescent="0.25">
      <c r="A29" s="135"/>
      <c r="B29" s="114"/>
      <c r="C29" s="115"/>
      <c r="D29" s="115"/>
      <c r="E29" s="116"/>
      <c r="F29" s="1"/>
    </row>
    <row r="30" spans="1:6" s="2" customFormat="1" hidden="1" x14ac:dyDescent="0.25">
      <c r="A30" s="140"/>
      <c r="B30" s="102"/>
      <c r="C30" s="103"/>
      <c r="D30" s="103"/>
      <c r="E30" s="104"/>
      <c r="F30" s="1"/>
    </row>
    <row r="31" spans="1:6" ht="19.5" customHeight="1" x14ac:dyDescent="0.25">
      <c r="A31" s="141" t="s">
        <v>174</v>
      </c>
      <c r="B31" s="70">
        <f>SUM(B12:B30)</f>
        <v>19764.699999999997</v>
      </c>
      <c r="C31" s="124" t="str">
        <f>IF(SUBTOTAL(3,B12:B30)=SUBTOTAL(103,B12:B30),'Summary and sign-off'!$A$48,'Summary and sign-off'!$A$49)</f>
        <v>Check - there are no hidden rows with data</v>
      </c>
      <c r="D31" s="157" t="str">
        <f>IF('Summary and sign-off'!F55='Summary and sign-off'!F54,'Summary and sign-off'!A51,'Summary and sign-off'!A50)</f>
        <v>Check - each entry provides sufficient information</v>
      </c>
      <c r="E31" s="157"/>
      <c r="F31" s="17"/>
    </row>
    <row r="32" spans="1:6" ht="10.5" customHeight="1" x14ac:dyDescent="0.25">
      <c r="A32" s="142"/>
      <c r="B32" s="19"/>
      <c r="C32" s="17"/>
      <c r="D32" s="17"/>
      <c r="E32" s="17"/>
      <c r="F32" s="17"/>
    </row>
    <row r="33" spans="1:6" ht="24.75" customHeight="1" x14ac:dyDescent="0.3">
      <c r="A33" s="164" t="s">
        <v>175</v>
      </c>
      <c r="B33" s="164"/>
      <c r="C33" s="164"/>
      <c r="D33" s="164"/>
      <c r="E33" s="164"/>
      <c r="F33" s="29"/>
    </row>
    <row r="34" spans="1:6" ht="32.4" customHeight="1" x14ac:dyDescent="0.25">
      <c r="A34" s="139" t="s">
        <v>144</v>
      </c>
      <c r="B34" s="24" t="s">
        <v>65</v>
      </c>
      <c r="C34" s="24" t="s">
        <v>176</v>
      </c>
      <c r="D34" s="24" t="s">
        <v>147</v>
      </c>
      <c r="E34" s="24" t="s">
        <v>124</v>
      </c>
      <c r="F34" s="30"/>
    </row>
    <row r="35" spans="1:6" s="2" customFormat="1" ht="39.6" x14ac:dyDescent="0.25">
      <c r="A35" s="143" t="s">
        <v>177</v>
      </c>
      <c r="B35" s="114">
        <v>87.65</v>
      </c>
      <c r="C35" s="115" t="s">
        <v>178</v>
      </c>
      <c r="D35" s="115" t="s">
        <v>150</v>
      </c>
      <c r="E35" s="116" t="s">
        <v>179</v>
      </c>
      <c r="F35" s="1"/>
    </row>
    <row r="36" spans="1:6" s="2" customFormat="1" ht="26.4" x14ac:dyDescent="0.25">
      <c r="A36" s="143">
        <v>45826</v>
      </c>
      <c r="B36" s="114">
        <v>168.2</v>
      </c>
      <c r="C36" s="115" t="s">
        <v>180</v>
      </c>
      <c r="D36" s="115" t="s">
        <v>150</v>
      </c>
      <c r="E36" s="116" t="s">
        <v>179</v>
      </c>
      <c r="F36" s="1"/>
    </row>
    <row r="37" spans="1:6" s="2" customFormat="1" ht="26.4" x14ac:dyDescent="0.25">
      <c r="A37" s="143" t="s">
        <v>181</v>
      </c>
      <c r="B37" s="114">
        <v>190.73</v>
      </c>
      <c r="C37" s="115" t="s">
        <v>182</v>
      </c>
      <c r="D37" s="115" t="s">
        <v>183</v>
      </c>
      <c r="E37" s="116" t="s">
        <v>179</v>
      </c>
      <c r="F37" s="1"/>
    </row>
    <row r="38" spans="1:6" s="2" customFormat="1" x14ac:dyDescent="0.25">
      <c r="A38" s="143" t="s">
        <v>181</v>
      </c>
      <c r="B38" s="114">
        <v>62.04</v>
      </c>
      <c r="C38" s="115" t="s">
        <v>184</v>
      </c>
      <c r="D38" s="115" t="s">
        <v>159</v>
      </c>
      <c r="E38" s="116" t="s">
        <v>127</v>
      </c>
      <c r="F38" s="1"/>
    </row>
    <row r="39" spans="1:6" s="2" customFormat="1" x14ac:dyDescent="0.25">
      <c r="A39" s="143" t="s">
        <v>181</v>
      </c>
      <c r="B39" s="114">
        <v>544.96</v>
      </c>
      <c r="C39" s="115" t="s">
        <v>184</v>
      </c>
      <c r="D39" s="137" t="s">
        <v>167</v>
      </c>
      <c r="E39" s="116" t="s">
        <v>127</v>
      </c>
      <c r="F39" s="1"/>
    </row>
    <row r="40" spans="1:6" s="2" customFormat="1" x14ac:dyDescent="0.25">
      <c r="A40" s="143" t="s">
        <v>185</v>
      </c>
      <c r="B40" s="114">
        <v>533.91</v>
      </c>
      <c r="C40" s="115" t="s">
        <v>186</v>
      </c>
      <c r="D40" s="115" t="s">
        <v>154</v>
      </c>
      <c r="E40" s="116" t="s">
        <v>179</v>
      </c>
      <c r="F40" s="1"/>
    </row>
    <row r="41" spans="1:6" s="2" customFormat="1" x14ac:dyDescent="0.25">
      <c r="A41" s="143" t="s">
        <v>185</v>
      </c>
      <c r="B41" s="114">
        <v>69.900000000000006</v>
      </c>
      <c r="C41" s="115" t="s">
        <v>186</v>
      </c>
      <c r="D41" s="115" t="s">
        <v>159</v>
      </c>
      <c r="E41" s="116" t="s">
        <v>127</v>
      </c>
      <c r="F41" s="1"/>
    </row>
    <row r="42" spans="1:6" s="2" customFormat="1" x14ac:dyDescent="0.25">
      <c r="A42" s="143" t="s">
        <v>185</v>
      </c>
      <c r="B42" s="114">
        <v>215.19</v>
      </c>
      <c r="C42" s="115" t="s">
        <v>186</v>
      </c>
      <c r="D42" s="115" t="s">
        <v>150</v>
      </c>
      <c r="E42" s="116" t="s">
        <v>179</v>
      </c>
      <c r="F42" s="1"/>
    </row>
    <row r="43" spans="1:6" s="2" customFormat="1" x14ac:dyDescent="0.25">
      <c r="A43" s="143" t="s">
        <v>185</v>
      </c>
      <c r="B43" s="114">
        <v>202.43</v>
      </c>
      <c r="C43" s="115" t="s">
        <v>186</v>
      </c>
      <c r="D43" s="115" t="s">
        <v>187</v>
      </c>
      <c r="E43" s="116" t="s">
        <v>127</v>
      </c>
      <c r="F43" s="1"/>
    </row>
    <row r="44" spans="1:6" s="2" customFormat="1" ht="26.4" x14ac:dyDescent="0.25">
      <c r="A44" s="136">
        <v>45892</v>
      </c>
      <c r="B44" s="114">
        <v>432.81</v>
      </c>
      <c r="C44" s="115" t="s">
        <v>188</v>
      </c>
      <c r="D44" s="115" t="s">
        <v>154</v>
      </c>
      <c r="E44" s="116" t="s">
        <v>179</v>
      </c>
      <c r="F44" s="1"/>
    </row>
    <row r="45" spans="1:6" s="2" customFormat="1" x14ac:dyDescent="0.25">
      <c r="A45" s="136">
        <v>45893</v>
      </c>
      <c r="B45" s="114">
        <v>140.04</v>
      </c>
      <c r="C45" s="115" t="s">
        <v>189</v>
      </c>
      <c r="D45" s="115" t="s">
        <v>150</v>
      </c>
      <c r="E45" s="116" t="s">
        <v>179</v>
      </c>
      <c r="F45" s="1"/>
    </row>
    <row r="46" spans="1:6" s="2" customFormat="1" x14ac:dyDescent="0.25">
      <c r="A46" s="136">
        <v>45919</v>
      </c>
      <c r="B46" s="114">
        <v>24.78</v>
      </c>
      <c r="C46" s="115" t="s">
        <v>190</v>
      </c>
      <c r="D46" s="115" t="s">
        <v>159</v>
      </c>
      <c r="E46" s="116" t="s">
        <v>127</v>
      </c>
      <c r="F46" s="1"/>
    </row>
    <row r="47" spans="1:6" s="2" customFormat="1" x14ac:dyDescent="0.25">
      <c r="A47" s="136">
        <v>45917</v>
      </c>
      <c r="B47" s="114">
        <v>55.92</v>
      </c>
      <c r="C47" s="115" t="s">
        <v>190</v>
      </c>
      <c r="D47" s="115" t="s">
        <v>150</v>
      </c>
      <c r="E47" s="116" t="s">
        <v>127</v>
      </c>
      <c r="F47" s="1" t="e" vm="1">
        <v>#VALUE!</v>
      </c>
    </row>
    <row r="48" spans="1:6" s="2" customFormat="1" x14ac:dyDescent="0.25">
      <c r="A48" s="136" t="s">
        <v>191</v>
      </c>
      <c r="B48" s="114">
        <v>456.68</v>
      </c>
      <c r="C48" s="115" t="s">
        <v>192</v>
      </c>
      <c r="D48" s="115" t="s">
        <v>154</v>
      </c>
      <c r="E48" s="116" t="s">
        <v>179</v>
      </c>
      <c r="F48" s="1"/>
    </row>
    <row r="49" spans="1:6" s="2" customFormat="1" x14ac:dyDescent="0.25">
      <c r="A49" s="136" t="s">
        <v>191</v>
      </c>
      <c r="B49" s="114">
        <v>260.17</v>
      </c>
      <c r="C49" s="115" t="s">
        <v>192</v>
      </c>
      <c r="D49" s="115" t="s">
        <v>167</v>
      </c>
      <c r="E49" s="116" t="s">
        <v>127</v>
      </c>
      <c r="F49" s="1"/>
    </row>
    <row r="50" spans="1:6" s="2" customFormat="1" x14ac:dyDescent="0.25">
      <c r="A50" s="136" t="s">
        <v>191</v>
      </c>
      <c r="B50" s="114">
        <v>78.52</v>
      </c>
      <c r="C50" s="115" t="s">
        <v>192</v>
      </c>
      <c r="D50" s="115" t="s">
        <v>159</v>
      </c>
      <c r="E50" s="116" t="s">
        <v>127</v>
      </c>
      <c r="F50" s="1"/>
    </row>
    <row r="51" spans="1:6" s="2" customFormat="1" x14ac:dyDescent="0.25">
      <c r="A51" s="136" t="s">
        <v>191</v>
      </c>
      <c r="B51" s="114">
        <v>171.86</v>
      </c>
      <c r="C51" s="115" t="s">
        <v>192</v>
      </c>
      <c r="D51" s="115" t="s">
        <v>150</v>
      </c>
      <c r="E51" s="116" t="s">
        <v>179</v>
      </c>
      <c r="F51" s="1"/>
    </row>
    <row r="52" spans="1:6" s="2" customFormat="1" ht="25.5" customHeight="1" x14ac:dyDescent="0.25">
      <c r="A52" s="136" t="s">
        <v>193</v>
      </c>
      <c r="B52" s="114">
        <v>563.39</v>
      </c>
      <c r="C52" s="115" t="s">
        <v>194</v>
      </c>
      <c r="D52" s="115" t="s">
        <v>154</v>
      </c>
      <c r="E52" s="116" t="s">
        <v>179</v>
      </c>
      <c r="F52" s="1"/>
    </row>
    <row r="53" spans="1:6" s="2" customFormat="1" ht="26.4" x14ac:dyDescent="0.25">
      <c r="A53" s="136" t="s">
        <v>193</v>
      </c>
      <c r="B53" s="114">
        <v>574.35</v>
      </c>
      <c r="C53" s="115" t="s">
        <v>194</v>
      </c>
      <c r="D53" s="115" t="s">
        <v>187</v>
      </c>
      <c r="E53" s="116" t="s">
        <v>127</v>
      </c>
      <c r="F53" s="1"/>
    </row>
    <row r="54" spans="1:6" s="2" customFormat="1" ht="26.4" x14ac:dyDescent="0.25">
      <c r="A54" s="136" t="s">
        <v>193</v>
      </c>
      <c r="B54" s="114">
        <v>163.46</v>
      </c>
      <c r="C54" s="115" t="s">
        <v>194</v>
      </c>
      <c r="D54" s="115" t="s">
        <v>150</v>
      </c>
      <c r="E54" s="116" t="s">
        <v>179</v>
      </c>
      <c r="F54" s="1"/>
    </row>
    <row r="55" spans="1:6" s="2" customFormat="1" x14ac:dyDescent="0.25">
      <c r="A55" s="136" t="s">
        <v>195</v>
      </c>
      <c r="B55" s="114">
        <v>424.39</v>
      </c>
      <c r="C55" s="115" t="s">
        <v>196</v>
      </c>
      <c r="D55" s="115" t="s">
        <v>154</v>
      </c>
      <c r="E55" s="116" t="s">
        <v>179</v>
      </c>
      <c r="F55" s="1"/>
    </row>
    <row r="56" spans="1:6" s="2" customFormat="1" x14ac:dyDescent="0.25">
      <c r="A56" s="136" t="s">
        <v>195</v>
      </c>
      <c r="B56" s="114">
        <v>251.09</v>
      </c>
      <c r="C56" s="115" t="s">
        <v>196</v>
      </c>
      <c r="D56" s="115" t="s">
        <v>187</v>
      </c>
      <c r="E56" s="116" t="s">
        <v>127</v>
      </c>
      <c r="F56" s="1"/>
    </row>
    <row r="57" spans="1:6" s="2" customFormat="1" x14ac:dyDescent="0.25">
      <c r="A57" s="136" t="s">
        <v>195</v>
      </c>
      <c r="B57" s="114">
        <v>53.41</v>
      </c>
      <c r="C57" s="115" t="s">
        <v>196</v>
      </c>
      <c r="D57" s="115" t="s">
        <v>159</v>
      </c>
      <c r="E57" s="116" t="s">
        <v>127</v>
      </c>
      <c r="F57" s="1"/>
    </row>
    <row r="58" spans="1:6" s="2" customFormat="1" x14ac:dyDescent="0.25">
      <c r="A58" s="136" t="s">
        <v>195</v>
      </c>
      <c r="B58" s="114">
        <v>180.24</v>
      </c>
      <c r="C58" s="115" t="s">
        <v>196</v>
      </c>
      <c r="D58" s="115" t="s">
        <v>150</v>
      </c>
      <c r="E58" s="116" t="s">
        <v>179</v>
      </c>
      <c r="F58" s="1"/>
    </row>
    <row r="59" spans="1:6" s="2" customFormat="1" x14ac:dyDescent="0.25">
      <c r="A59" s="135" t="s">
        <v>197</v>
      </c>
      <c r="B59" s="114">
        <v>592.96</v>
      </c>
      <c r="C59" s="115" t="s">
        <v>198</v>
      </c>
      <c r="D59" s="115" t="s">
        <v>154</v>
      </c>
      <c r="E59" s="116" t="s">
        <v>179</v>
      </c>
      <c r="F59" s="1"/>
    </row>
    <row r="60" spans="1:6" s="2" customFormat="1" x14ac:dyDescent="0.25">
      <c r="A60" s="135" t="s">
        <v>197</v>
      </c>
      <c r="B60" s="114">
        <v>234.65</v>
      </c>
      <c r="C60" s="115" t="s">
        <v>198</v>
      </c>
      <c r="D60" s="115" t="s">
        <v>187</v>
      </c>
      <c r="E60" s="116" t="s">
        <v>127</v>
      </c>
      <c r="F60" s="1"/>
    </row>
    <row r="61" spans="1:6" s="2" customFormat="1" x14ac:dyDescent="0.25">
      <c r="A61" s="135" t="s">
        <v>197</v>
      </c>
      <c r="B61" s="114">
        <v>175.33</v>
      </c>
      <c r="C61" s="115" t="s">
        <v>198</v>
      </c>
      <c r="D61" s="115" t="s">
        <v>150</v>
      </c>
      <c r="E61" s="116" t="s">
        <v>179</v>
      </c>
      <c r="F61" s="1"/>
    </row>
    <row r="62" spans="1:6" s="2" customFormat="1" x14ac:dyDescent="0.25">
      <c r="A62" s="135" t="s">
        <v>197</v>
      </c>
      <c r="B62" s="114">
        <v>49.15</v>
      </c>
      <c r="C62" s="115" t="s">
        <v>198</v>
      </c>
      <c r="D62" s="115" t="s">
        <v>159</v>
      </c>
      <c r="E62" s="116" t="s">
        <v>127</v>
      </c>
      <c r="F62" s="1"/>
    </row>
    <row r="63" spans="1:6" s="2" customFormat="1" x14ac:dyDescent="0.25">
      <c r="A63" s="135" t="s">
        <v>199</v>
      </c>
      <c r="B63" s="114">
        <v>434.51</v>
      </c>
      <c r="C63" s="115" t="s">
        <v>200</v>
      </c>
      <c r="D63" s="115" t="s">
        <v>154</v>
      </c>
      <c r="E63" s="116" t="s">
        <v>127</v>
      </c>
      <c r="F63" s="1"/>
    </row>
    <row r="64" spans="1:6" s="2" customFormat="1" x14ac:dyDescent="0.25">
      <c r="A64" s="135" t="s">
        <v>199</v>
      </c>
      <c r="B64" s="114">
        <v>297.17</v>
      </c>
      <c r="C64" s="115" t="s">
        <v>201</v>
      </c>
      <c r="D64" s="115" t="s">
        <v>202</v>
      </c>
      <c r="E64" s="116" t="s">
        <v>127</v>
      </c>
      <c r="F64" s="1"/>
    </row>
    <row r="65" spans="1:6" s="2" customFormat="1" x14ac:dyDescent="0.25">
      <c r="A65" s="135" t="s">
        <v>199</v>
      </c>
      <c r="B65" s="114">
        <v>11.74</v>
      </c>
      <c r="C65" s="115" t="s">
        <v>201</v>
      </c>
      <c r="D65" s="115" t="s">
        <v>203</v>
      </c>
      <c r="E65" s="116" t="s">
        <v>127</v>
      </c>
      <c r="F65" s="1"/>
    </row>
    <row r="66" spans="1:6" s="2" customFormat="1" x14ac:dyDescent="0.25">
      <c r="A66" s="135" t="s">
        <v>199</v>
      </c>
      <c r="B66" s="114">
        <v>163.59</v>
      </c>
      <c r="C66" s="115" t="s">
        <v>201</v>
      </c>
      <c r="D66" s="115" t="s">
        <v>150</v>
      </c>
      <c r="E66" s="116" t="s">
        <v>179</v>
      </c>
      <c r="F66" s="1"/>
    </row>
    <row r="67" spans="1:6" s="2" customFormat="1" x14ac:dyDescent="0.25">
      <c r="A67" s="135" t="s">
        <v>204</v>
      </c>
      <c r="B67" s="114">
        <v>447.76</v>
      </c>
      <c r="C67" s="115" t="s">
        <v>205</v>
      </c>
      <c r="D67" s="115" t="s">
        <v>154</v>
      </c>
      <c r="E67" s="116" t="s">
        <v>127</v>
      </c>
      <c r="F67" s="1"/>
    </row>
    <row r="68" spans="1:6" s="2" customFormat="1" x14ac:dyDescent="0.25">
      <c r="A68" s="135" t="s">
        <v>204</v>
      </c>
      <c r="B68" s="114">
        <v>125.55</v>
      </c>
      <c r="C68" s="115" t="s">
        <v>205</v>
      </c>
      <c r="D68" s="115" t="s">
        <v>150</v>
      </c>
      <c r="E68" s="116" t="s">
        <v>206</v>
      </c>
      <c r="F68" s="1"/>
    </row>
    <row r="69" spans="1:6" s="2" customFormat="1" x14ac:dyDescent="0.25">
      <c r="A69" s="135" t="s">
        <v>204</v>
      </c>
      <c r="B69" s="114">
        <v>459.12</v>
      </c>
      <c r="C69" s="115" t="s">
        <v>205</v>
      </c>
      <c r="D69" s="115" t="s">
        <v>167</v>
      </c>
      <c r="E69" s="116" t="s">
        <v>127</v>
      </c>
      <c r="F69" s="1"/>
    </row>
    <row r="70" spans="1:6" s="2" customFormat="1" x14ac:dyDescent="0.25">
      <c r="A70" s="135" t="s">
        <v>204</v>
      </c>
      <c r="B70" s="114">
        <v>34.450000000000003</v>
      </c>
      <c r="C70" s="115" t="s">
        <v>205</v>
      </c>
      <c r="D70" s="115" t="s">
        <v>159</v>
      </c>
      <c r="E70" s="116" t="s">
        <v>127</v>
      </c>
      <c r="F70" s="1"/>
    </row>
    <row r="71" spans="1:6" s="2" customFormat="1" x14ac:dyDescent="0.25">
      <c r="A71" s="135"/>
      <c r="B71" s="114"/>
      <c r="C71" s="115"/>
      <c r="D71" s="115"/>
      <c r="E71" s="116"/>
      <c r="F71" s="1"/>
    </row>
    <row r="72" spans="1:6" s="2" customFormat="1" hidden="1" x14ac:dyDescent="0.25">
      <c r="A72" s="144"/>
      <c r="B72" s="105"/>
      <c r="C72" s="106"/>
      <c r="D72" s="106"/>
      <c r="E72" s="107"/>
      <c r="F72" s="1"/>
    </row>
    <row r="73" spans="1:6" ht="19.5" customHeight="1" x14ac:dyDescent="0.25">
      <c r="A73" s="141" t="s">
        <v>207</v>
      </c>
      <c r="B73" s="70">
        <f>SUM(B35:B72)</f>
        <v>8932.1</v>
      </c>
      <c r="C73" s="124" t="str">
        <f>IF(SUBTOTAL(3,B35:B72)=SUBTOTAL(103,B35:B72),'Summary and sign-off'!$A$48,'Summary and sign-off'!$A$49)</f>
        <v>Check - there are no hidden rows with data</v>
      </c>
      <c r="D73" s="157" t="str">
        <f>IF('Summary and sign-off'!F56='Summary and sign-off'!F54,'Summary and sign-off'!A51,'Summary and sign-off'!A50)</f>
        <v>Check - each entry provides sufficient information</v>
      </c>
      <c r="E73" s="157"/>
      <c r="F73" s="17"/>
    </row>
    <row r="74" spans="1:6" ht="10.5" customHeight="1" x14ac:dyDescent="0.25">
      <c r="A74" s="142"/>
      <c r="B74" s="19"/>
      <c r="C74" s="17"/>
      <c r="D74" s="17"/>
      <c r="E74" s="17"/>
      <c r="F74" s="17"/>
    </row>
    <row r="75" spans="1:6" ht="24.75" customHeight="1" x14ac:dyDescent="0.25">
      <c r="A75" s="164" t="s">
        <v>208</v>
      </c>
      <c r="B75" s="164"/>
      <c r="C75" s="164"/>
      <c r="D75" s="164"/>
      <c r="E75" s="164"/>
      <c r="F75" s="17"/>
    </row>
    <row r="76" spans="1:6" ht="27" customHeight="1" x14ac:dyDescent="0.25">
      <c r="A76" s="139" t="s">
        <v>144</v>
      </c>
      <c r="B76" s="24" t="s">
        <v>65</v>
      </c>
      <c r="C76" s="24" t="s">
        <v>209</v>
      </c>
      <c r="D76" s="24" t="s">
        <v>210</v>
      </c>
      <c r="E76" s="24" t="s">
        <v>124</v>
      </c>
      <c r="F76" s="28"/>
    </row>
    <row r="77" spans="1:6" s="2" customFormat="1" x14ac:dyDescent="0.25">
      <c r="A77" s="135"/>
      <c r="B77" s="114"/>
      <c r="C77" s="115"/>
      <c r="D77" s="115"/>
      <c r="E77" s="116"/>
      <c r="F77" s="1"/>
    </row>
    <row r="78" spans="1:6" s="2" customFormat="1" x14ac:dyDescent="0.25">
      <c r="A78" s="135"/>
      <c r="B78" s="114"/>
      <c r="C78" s="115"/>
      <c r="D78" s="115"/>
      <c r="E78" s="116"/>
      <c r="F78" s="1"/>
    </row>
    <row r="79" spans="1:6" s="2" customFormat="1" x14ac:dyDescent="0.25">
      <c r="A79" s="135"/>
      <c r="B79" s="114"/>
      <c r="C79" s="115"/>
      <c r="D79" s="115"/>
      <c r="E79" s="116"/>
      <c r="F79" s="1"/>
    </row>
    <row r="80" spans="1:6" s="2" customFormat="1" x14ac:dyDescent="0.25">
      <c r="A80" s="135"/>
      <c r="B80" s="114"/>
      <c r="C80" s="115"/>
      <c r="D80" s="115"/>
      <c r="E80" s="116"/>
      <c r="F80" s="1"/>
    </row>
    <row r="81" spans="1:6" s="2" customFormat="1" x14ac:dyDescent="0.25">
      <c r="A81" s="135"/>
      <c r="B81" s="114"/>
      <c r="C81" s="115"/>
      <c r="D81" s="115"/>
      <c r="E81" s="116"/>
      <c r="F81" s="1"/>
    </row>
    <row r="82" spans="1:6" s="2" customFormat="1" x14ac:dyDescent="0.25">
      <c r="A82" s="135"/>
      <c r="B82" s="114"/>
      <c r="C82" s="115"/>
      <c r="D82" s="115"/>
      <c r="E82" s="116"/>
      <c r="F82" s="1"/>
    </row>
    <row r="83" spans="1:6" s="2" customFormat="1" x14ac:dyDescent="0.25">
      <c r="A83" s="135"/>
      <c r="B83" s="114"/>
      <c r="C83" s="115"/>
      <c r="D83" s="115"/>
      <c r="E83" s="116"/>
      <c r="F83" s="1"/>
    </row>
    <row r="84" spans="1:6" s="2" customFormat="1" x14ac:dyDescent="0.25">
      <c r="A84" s="135"/>
      <c r="B84" s="114"/>
      <c r="C84" s="115"/>
      <c r="D84" s="115"/>
      <c r="E84" s="116"/>
      <c r="F84" s="1"/>
    </row>
    <row r="85" spans="1:6" s="2" customFormat="1" x14ac:dyDescent="0.25">
      <c r="A85" s="135"/>
      <c r="B85" s="114"/>
      <c r="C85" s="115"/>
      <c r="D85" s="115"/>
      <c r="E85" s="116"/>
      <c r="F85" s="1"/>
    </row>
    <row r="86" spans="1:6" s="2" customFormat="1" hidden="1" x14ac:dyDescent="0.25">
      <c r="A86" s="145"/>
      <c r="B86" s="93"/>
      <c r="C86" s="94"/>
      <c r="D86" s="94"/>
      <c r="E86" s="95"/>
      <c r="F86" s="1"/>
    </row>
    <row r="87" spans="1:6" ht="19.5" customHeight="1" x14ac:dyDescent="0.25">
      <c r="A87" s="141" t="s">
        <v>211</v>
      </c>
      <c r="B87" s="70">
        <f>SUM(B77:B86)</f>
        <v>0</v>
      </c>
      <c r="C87" s="124" t="str">
        <f>IF(SUBTOTAL(3,B77:B86)=SUBTOTAL(103,B77:B86),'Summary and sign-off'!$A$48,'Summary and sign-off'!$A$49)</f>
        <v>Check - there are no hidden rows with data</v>
      </c>
      <c r="D87" s="157" t="str">
        <f>IF('Summary and sign-off'!F57='Summary and sign-off'!F54,'Summary and sign-off'!A51,'Summary and sign-off'!A50)</f>
        <v>Check - each entry provides sufficient information</v>
      </c>
      <c r="E87" s="157"/>
      <c r="F87" s="17"/>
    </row>
    <row r="88" spans="1:6" ht="10.5" customHeight="1" x14ac:dyDescent="0.25">
      <c r="A88" s="142"/>
      <c r="B88" s="56"/>
      <c r="C88" s="19"/>
      <c r="D88" s="17"/>
      <c r="E88" s="17"/>
      <c r="F88" s="17"/>
    </row>
    <row r="89" spans="1:6" ht="34.5" customHeight="1" x14ac:dyDescent="0.25">
      <c r="A89" s="146" t="s">
        <v>212</v>
      </c>
      <c r="B89" s="57">
        <f>B31+B73+B87</f>
        <v>28696.799999999996</v>
      </c>
      <c r="C89" s="31"/>
      <c r="D89" s="31"/>
      <c r="E89" s="31"/>
      <c r="F89" s="17"/>
    </row>
    <row r="90" spans="1:6" x14ac:dyDescent="0.25">
      <c r="A90" s="142"/>
      <c r="B90" s="19"/>
      <c r="C90" s="17"/>
      <c r="D90" s="17"/>
      <c r="E90" s="17"/>
      <c r="F90" s="17"/>
    </row>
    <row r="91" spans="1:6" x14ac:dyDescent="0.25">
      <c r="A91" s="147" t="s">
        <v>76</v>
      </c>
      <c r="B91" s="19"/>
      <c r="C91" s="17"/>
      <c r="D91" s="17"/>
      <c r="E91" s="17"/>
      <c r="F91" s="17"/>
    </row>
    <row r="92" spans="1:6" ht="12.6" customHeight="1" x14ac:dyDescent="0.25">
      <c r="A92" s="148" t="s">
        <v>213</v>
      </c>
      <c r="F92" s="17"/>
    </row>
    <row r="93" spans="1:6" ht="12.9" customHeight="1" x14ac:dyDescent="0.25">
      <c r="A93" s="148" t="s">
        <v>214</v>
      </c>
      <c r="B93" s="17"/>
      <c r="D93" s="17"/>
      <c r="F93" s="17"/>
    </row>
    <row r="94" spans="1:6" x14ac:dyDescent="0.25">
      <c r="A94" s="148" t="s">
        <v>215</v>
      </c>
      <c r="F94" s="17"/>
    </row>
    <row r="95" spans="1:6" x14ac:dyDescent="0.25">
      <c r="A95" s="148" t="s">
        <v>82</v>
      </c>
      <c r="B95" s="19"/>
      <c r="C95" s="17"/>
      <c r="D95" s="17"/>
      <c r="E95" s="17"/>
      <c r="F95" s="17"/>
    </row>
    <row r="96" spans="1:6" ht="12.9" customHeight="1" x14ac:dyDescent="0.25">
      <c r="A96" s="148" t="s">
        <v>216</v>
      </c>
      <c r="B96" s="17"/>
      <c r="D96" s="17"/>
      <c r="F96" s="17"/>
    </row>
    <row r="97" spans="1:6" x14ac:dyDescent="0.25">
      <c r="A97" s="148" t="s">
        <v>217</v>
      </c>
      <c r="F97" s="17"/>
    </row>
    <row r="98" spans="1:6" x14ac:dyDescent="0.25">
      <c r="A98" s="148" t="s">
        <v>218</v>
      </c>
      <c r="B98" s="20"/>
      <c r="C98" s="20"/>
      <c r="D98" s="20"/>
      <c r="F98" s="17"/>
    </row>
    <row r="99" spans="1:6" x14ac:dyDescent="0.25">
      <c r="A99" s="149"/>
      <c r="B99" s="17"/>
      <c r="C99" s="17"/>
      <c r="D99" s="17"/>
      <c r="E99" s="17"/>
      <c r="F99" s="17"/>
    </row>
    <row r="100" spans="1:6" hidden="1" x14ac:dyDescent="0.25">
      <c r="A100" s="149"/>
      <c r="B100" s="17"/>
      <c r="C100" s="17"/>
      <c r="D100" s="17"/>
      <c r="E100" s="17"/>
      <c r="F100" s="17"/>
    </row>
    <row r="101" spans="1:6" x14ac:dyDescent="0.25"/>
    <row r="102" spans="1:6" x14ac:dyDescent="0.25"/>
    <row r="103" spans="1:6" x14ac:dyDescent="0.25"/>
    <row r="104" spans="1:6" x14ac:dyDescent="0.25"/>
    <row r="105" spans="1:6" ht="12.75" hidden="1" customHeight="1" x14ac:dyDescent="0.25"/>
    <row r="106" spans="1:6" x14ac:dyDescent="0.25"/>
    <row r="107" spans="1:6" x14ac:dyDescent="0.25"/>
    <row r="108" spans="1:6" hidden="1" x14ac:dyDescent="0.25">
      <c r="A108" s="149"/>
      <c r="B108" s="17"/>
      <c r="C108" s="17"/>
      <c r="D108" s="17"/>
      <c r="E108" s="17"/>
      <c r="F108" s="17"/>
    </row>
    <row r="109" spans="1:6" hidden="1" x14ac:dyDescent="0.25">
      <c r="A109" s="149"/>
      <c r="B109" s="17"/>
      <c r="C109" s="17"/>
      <c r="D109" s="17"/>
      <c r="E109" s="17"/>
      <c r="F109" s="17"/>
    </row>
    <row r="110" spans="1:6" hidden="1" x14ac:dyDescent="0.25">
      <c r="A110" s="149"/>
      <c r="B110" s="17"/>
      <c r="C110" s="17"/>
      <c r="D110" s="17"/>
      <c r="E110" s="17"/>
      <c r="F110" s="17"/>
    </row>
    <row r="111" spans="1:6" hidden="1" x14ac:dyDescent="0.25">
      <c r="A111" s="149"/>
      <c r="B111" s="17"/>
      <c r="C111" s="17"/>
      <c r="D111" s="17"/>
      <c r="E111" s="17"/>
      <c r="F111" s="17"/>
    </row>
    <row r="112" spans="1:6" hidden="1" x14ac:dyDescent="0.25">
      <c r="A112" s="149"/>
      <c r="B112" s="17"/>
      <c r="C112" s="17"/>
      <c r="D112" s="17"/>
      <c r="E112" s="17"/>
      <c r="F112" s="17"/>
    </row>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sheetData>
  <sheetProtection sheet="1" formatCells="0" formatRows="0" insertColumns="0" insertRows="0" deleteRows="0"/>
  <mergeCells count="15">
    <mergeCell ref="B7:E7"/>
    <mergeCell ref="B5:E5"/>
    <mergeCell ref="D87:E87"/>
    <mergeCell ref="A1:E1"/>
    <mergeCell ref="A33:E33"/>
    <mergeCell ref="A75:E75"/>
    <mergeCell ref="B2:E2"/>
    <mergeCell ref="B3:E3"/>
    <mergeCell ref="B4:E4"/>
    <mergeCell ref="A8:E8"/>
    <mergeCell ref="A9:E9"/>
    <mergeCell ref="B6:E6"/>
    <mergeCell ref="D31:E31"/>
    <mergeCell ref="D73:E73"/>
    <mergeCell ref="A10:E10"/>
  </mergeCells>
  <phoneticPr fontId="40" type="noConversion"/>
  <dataValidations xWindow="282" yWindow="534"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5 A71:A72 A12 A30 A77 A8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6 A34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9 A78:A85 A36:A7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282" yWindow="534"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B77:B86 B35:B72 B12:B30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3"/>
  <sheetViews>
    <sheetView zoomScaleNormal="100" workbookViewId="0">
      <selection activeCell="B7" sqref="B7:E7"/>
    </sheetView>
  </sheetViews>
  <sheetFormatPr defaultColWidth="0" defaultRowHeight="13.2" zeroHeight="1" x14ac:dyDescent="0.25"/>
  <cols>
    <col min="1" max="1" width="35.6640625" customWidth="1"/>
    <col min="2" max="2" width="14.33203125" customWidth="1"/>
    <col min="3" max="3" width="71.44140625" customWidth="1"/>
    <col min="4" max="4" width="50" customWidth="1"/>
    <col min="5" max="5" width="21.44140625" customWidth="1"/>
    <col min="6" max="6" width="36.88671875" customWidth="1"/>
    <col min="7" max="10" width="9.109375" hidden="1" customWidth="1"/>
    <col min="11" max="13" width="0" hidden="1" customWidth="1"/>
    <col min="14" max="16384" width="9.109375" hidden="1"/>
  </cols>
  <sheetData>
    <row r="1" spans="1:6" ht="26.25" customHeight="1" x14ac:dyDescent="0.25">
      <c r="A1" s="159" t="s">
        <v>113</v>
      </c>
      <c r="B1" s="159"/>
      <c r="C1" s="159"/>
      <c r="D1" s="159"/>
      <c r="E1" s="159"/>
    </row>
    <row r="2" spans="1:6" ht="21" customHeight="1" x14ac:dyDescent="0.25">
      <c r="A2" s="3" t="s">
        <v>114</v>
      </c>
      <c r="B2" s="158" t="str">
        <f>'Summary and sign-off'!B2:F2</f>
        <v>External Reporting Board</v>
      </c>
      <c r="C2" s="158"/>
      <c r="D2" s="158"/>
      <c r="E2" s="158"/>
    </row>
    <row r="3" spans="1:6" ht="31.2" x14ac:dyDescent="0.25">
      <c r="A3" s="3" t="s">
        <v>219</v>
      </c>
      <c r="B3" s="158" t="str">
        <f>'Summary and sign-off'!B3:F3</f>
        <v>Wendy Venter</v>
      </c>
      <c r="C3" s="158"/>
      <c r="D3" s="158"/>
      <c r="E3" s="158"/>
    </row>
    <row r="4" spans="1:6" ht="21" customHeight="1" x14ac:dyDescent="0.25">
      <c r="A4" s="3" t="s">
        <v>116</v>
      </c>
      <c r="B4" s="158">
        <f>'Summary and sign-off'!B4:F4</f>
        <v>45839</v>
      </c>
      <c r="C4" s="158"/>
      <c r="D4" s="158"/>
      <c r="E4" s="158"/>
    </row>
    <row r="5" spans="1:6" ht="21" customHeight="1" x14ac:dyDescent="0.25">
      <c r="A5" s="3" t="s">
        <v>117</v>
      </c>
      <c r="B5" s="158">
        <f>'Summary and sign-off'!B5:F5</f>
        <v>46203</v>
      </c>
      <c r="C5" s="158"/>
      <c r="D5" s="158"/>
      <c r="E5" s="158"/>
    </row>
    <row r="6" spans="1:6" ht="21" customHeight="1" x14ac:dyDescent="0.25">
      <c r="A6" s="3" t="s">
        <v>118</v>
      </c>
      <c r="B6" s="152" t="s">
        <v>84</v>
      </c>
      <c r="C6" s="152"/>
      <c r="D6" s="152"/>
      <c r="E6" s="152"/>
      <c r="F6" s="23"/>
    </row>
    <row r="7" spans="1:6" ht="21" customHeight="1" x14ac:dyDescent="0.25">
      <c r="A7" s="3" t="s">
        <v>58</v>
      </c>
      <c r="B7" s="152" t="s">
        <v>86</v>
      </c>
      <c r="C7" s="152"/>
      <c r="D7" s="152"/>
      <c r="E7" s="152"/>
      <c r="F7" s="23"/>
    </row>
    <row r="8" spans="1:6" ht="35.25" customHeight="1" x14ac:dyDescent="0.25">
      <c r="A8" s="166" t="s">
        <v>220</v>
      </c>
      <c r="B8" s="166"/>
      <c r="C8" s="163"/>
      <c r="D8" s="163"/>
      <c r="E8" s="163"/>
    </row>
    <row r="9" spans="1:6" ht="35.25" customHeight="1" x14ac:dyDescent="0.25">
      <c r="A9" s="170" t="s">
        <v>221</v>
      </c>
      <c r="B9" s="171"/>
      <c r="C9" s="171"/>
      <c r="D9" s="171"/>
      <c r="E9" s="171"/>
    </row>
    <row r="10" spans="1:6" ht="27" customHeight="1" x14ac:dyDescent="0.25">
      <c r="A10" s="24" t="s">
        <v>144</v>
      </c>
      <c r="B10" s="24" t="s">
        <v>65</v>
      </c>
      <c r="C10" s="24" t="s">
        <v>222</v>
      </c>
      <c r="D10" s="24" t="s">
        <v>223</v>
      </c>
      <c r="E10" s="24" t="s">
        <v>124</v>
      </c>
      <c r="F10" s="20"/>
    </row>
    <row r="11" spans="1:6" s="2" customFormat="1" hidden="1" x14ac:dyDescent="0.25">
      <c r="A11" s="96"/>
      <c r="B11" s="93"/>
      <c r="C11" s="97"/>
      <c r="D11" s="97"/>
      <c r="E11" s="98"/>
    </row>
    <row r="12" spans="1:6" s="2" customFormat="1" x14ac:dyDescent="0.25">
      <c r="A12" s="113">
        <v>45856</v>
      </c>
      <c r="B12" s="128">
        <v>56.69</v>
      </c>
      <c r="C12" s="118" t="s">
        <v>224</v>
      </c>
      <c r="D12" s="118" t="s">
        <v>225</v>
      </c>
      <c r="E12" s="119" t="s">
        <v>131</v>
      </c>
    </row>
    <row r="13" spans="1:6" s="2" customFormat="1" x14ac:dyDescent="0.25">
      <c r="A13" s="113">
        <v>45887</v>
      </c>
      <c r="B13" s="128">
        <v>56.52</v>
      </c>
      <c r="C13" s="118" t="s">
        <v>224</v>
      </c>
      <c r="D13" s="118" t="s">
        <v>225</v>
      </c>
      <c r="E13" s="119" t="s">
        <v>131</v>
      </c>
    </row>
    <row r="14" spans="1:6" s="2" customFormat="1" x14ac:dyDescent="0.25">
      <c r="A14" s="113">
        <v>45918</v>
      </c>
      <c r="B14" s="128">
        <v>82.78</v>
      </c>
      <c r="C14" s="118" t="s">
        <v>224</v>
      </c>
      <c r="D14" s="118" t="s">
        <v>226</v>
      </c>
      <c r="E14" s="119" t="s">
        <v>227</v>
      </c>
    </row>
    <row r="15" spans="1:6" s="2" customFormat="1" x14ac:dyDescent="0.25">
      <c r="A15" s="113">
        <v>45948</v>
      </c>
      <c r="B15" s="128">
        <v>56.52</v>
      </c>
      <c r="C15" s="118" t="s">
        <v>224</v>
      </c>
      <c r="D15" s="118" t="s">
        <v>225</v>
      </c>
      <c r="E15" s="119" t="s">
        <v>131</v>
      </c>
    </row>
    <row r="16" spans="1:6" s="2" customFormat="1" x14ac:dyDescent="0.25">
      <c r="A16" s="113">
        <v>45979</v>
      </c>
      <c r="B16" s="128">
        <v>56.69</v>
      </c>
      <c r="C16" s="118" t="s">
        <v>224</v>
      </c>
      <c r="D16" s="118" t="s">
        <v>225</v>
      </c>
      <c r="E16" s="119" t="s">
        <v>131</v>
      </c>
    </row>
    <row r="17" spans="1:6" s="2" customFormat="1" x14ac:dyDescent="0.25">
      <c r="A17" s="113">
        <v>46009</v>
      </c>
      <c r="B17" s="128">
        <v>56.69</v>
      </c>
      <c r="C17" s="118" t="s">
        <v>224</v>
      </c>
      <c r="D17" s="118" t="s">
        <v>225</v>
      </c>
      <c r="E17" s="119" t="s">
        <v>131</v>
      </c>
    </row>
    <row r="18" spans="1:6" s="2" customFormat="1" x14ac:dyDescent="0.25">
      <c r="A18" s="113">
        <v>46040</v>
      </c>
      <c r="B18" s="128">
        <v>56.69</v>
      </c>
      <c r="C18" s="118" t="s">
        <v>224</v>
      </c>
      <c r="D18" s="118" t="s">
        <v>225</v>
      </c>
      <c r="E18" s="119" t="s">
        <v>131</v>
      </c>
    </row>
    <row r="19" spans="1:6" s="2" customFormat="1" x14ac:dyDescent="0.25">
      <c r="A19" s="113">
        <v>46071</v>
      </c>
      <c r="B19" s="129">
        <v>56.86</v>
      </c>
      <c r="C19" s="118" t="s">
        <v>224</v>
      </c>
      <c r="D19" s="118" t="s">
        <v>225</v>
      </c>
      <c r="E19" s="119" t="s">
        <v>131</v>
      </c>
    </row>
    <row r="20" spans="1:6" s="2" customFormat="1" x14ac:dyDescent="0.25">
      <c r="A20" s="113">
        <v>46099</v>
      </c>
      <c r="B20" s="129">
        <v>56.69</v>
      </c>
      <c r="C20" s="118" t="s">
        <v>224</v>
      </c>
      <c r="D20" s="118" t="s">
        <v>225</v>
      </c>
      <c r="E20" s="119" t="s">
        <v>131</v>
      </c>
    </row>
    <row r="21" spans="1:6" s="2" customFormat="1" x14ac:dyDescent="0.25">
      <c r="A21" s="113">
        <v>46130</v>
      </c>
      <c r="B21" s="129">
        <v>82.61</v>
      </c>
      <c r="C21" s="118" t="s">
        <v>224</v>
      </c>
      <c r="D21" s="118" t="s">
        <v>226</v>
      </c>
      <c r="E21" s="119" t="s">
        <v>228</v>
      </c>
    </row>
    <row r="22" spans="1:6" s="2" customFormat="1" x14ac:dyDescent="0.25">
      <c r="A22" s="117">
        <v>46160</v>
      </c>
      <c r="B22" s="129">
        <v>82.78</v>
      </c>
      <c r="C22" s="118" t="s">
        <v>224</v>
      </c>
      <c r="D22" s="118" t="s">
        <v>226</v>
      </c>
      <c r="E22" s="119" t="s">
        <v>228</v>
      </c>
    </row>
    <row r="23" spans="1:6" s="2" customFormat="1" x14ac:dyDescent="0.25">
      <c r="A23" s="117">
        <v>46163</v>
      </c>
      <c r="B23" s="129">
        <v>868.7</v>
      </c>
      <c r="C23" s="115" t="s">
        <v>229</v>
      </c>
      <c r="D23" s="115" t="s">
        <v>230</v>
      </c>
      <c r="E23" s="116" t="s">
        <v>231</v>
      </c>
    </row>
    <row r="24" spans="1:6" s="2" customFormat="1" x14ac:dyDescent="0.25">
      <c r="A24" s="117">
        <v>46191</v>
      </c>
      <c r="B24" s="129">
        <v>56.52</v>
      </c>
      <c r="C24" s="118" t="s">
        <v>224</v>
      </c>
      <c r="D24" s="118" t="s">
        <v>225</v>
      </c>
      <c r="E24" s="119" t="s">
        <v>131</v>
      </c>
    </row>
    <row r="25" spans="1:6" s="2" customFormat="1" ht="26.4" x14ac:dyDescent="0.25">
      <c r="A25" s="117">
        <v>46203</v>
      </c>
      <c r="B25" s="129">
        <v>1634.78</v>
      </c>
      <c r="C25" s="118" t="s">
        <v>232</v>
      </c>
      <c r="D25" s="118" t="s">
        <v>233</v>
      </c>
      <c r="E25" s="119" t="s">
        <v>231</v>
      </c>
    </row>
    <row r="26" spans="1:6" s="2" customFormat="1" x14ac:dyDescent="0.25">
      <c r="A26" s="117"/>
      <c r="B26" s="129"/>
      <c r="C26" s="118"/>
      <c r="D26" s="118"/>
      <c r="E26" s="119"/>
    </row>
    <row r="27" spans="1:6" s="2" customFormat="1" hidden="1" x14ac:dyDescent="0.25">
      <c r="A27" s="96"/>
      <c r="B27" s="93"/>
      <c r="C27" s="97"/>
      <c r="D27" s="97"/>
      <c r="E27" s="98"/>
    </row>
    <row r="28" spans="1:6" ht="34.5" customHeight="1" x14ac:dyDescent="0.25">
      <c r="A28" s="52" t="s">
        <v>234</v>
      </c>
      <c r="B28" s="61">
        <f>SUM(B11:B27)</f>
        <v>3261.5200000000004</v>
      </c>
      <c r="C28" s="69" t="str">
        <f>IF(SUBTOTAL(3,B11:B27)=SUBTOTAL(103,B11:B27),'Summary and sign-off'!$A$48,'Summary and sign-off'!$A$49)</f>
        <v>Check - there are no hidden rows with data</v>
      </c>
      <c r="D28" s="157" t="str">
        <f>IF('Summary and sign-off'!F59='Summary and sign-off'!F54,'Summary and sign-off'!A51,'Summary and sign-off'!A50)</f>
        <v>Check - each entry provides sufficient information</v>
      </c>
      <c r="E28" s="157"/>
    </row>
    <row r="29" spans="1:6" ht="14.1" customHeight="1" x14ac:dyDescent="0.25">
      <c r="B29" s="17"/>
      <c r="C29" s="17"/>
      <c r="D29" s="17"/>
      <c r="E29" s="17"/>
    </row>
    <row r="30" spans="1:6" x14ac:dyDescent="0.25">
      <c r="A30" s="18" t="s">
        <v>235</v>
      </c>
      <c r="B30" s="17"/>
      <c r="C30" s="17"/>
      <c r="D30" s="17"/>
      <c r="E30" s="17"/>
    </row>
    <row r="31" spans="1:6" ht="12.6" customHeight="1" x14ac:dyDescent="0.25">
      <c r="A31" s="20" t="s">
        <v>213</v>
      </c>
      <c r="B31" s="17"/>
      <c r="C31" s="17"/>
      <c r="D31" s="17"/>
      <c r="E31" s="17"/>
    </row>
    <row r="32" spans="1:6" x14ac:dyDescent="0.25">
      <c r="A32" s="20" t="s">
        <v>82</v>
      </c>
      <c r="B32" s="19"/>
      <c r="C32" s="17"/>
      <c r="D32" s="17"/>
      <c r="E32" s="17"/>
      <c r="F32" s="17"/>
    </row>
    <row r="33" spans="1:6" x14ac:dyDescent="0.25">
      <c r="A33" s="20" t="s">
        <v>139</v>
      </c>
      <c r="C33" s="17"/>
      <c r="D33" s="17"/>
      <c r="E33" s="17"/>
      <c r="F33" s="17"/>
    </row>
    <row r="34" spans="1:6" ht="12.75" customHeight="1" x14ac:dyDescent="0.25">
      <c r="A34" s="20" t="s">
        <v>140</v>
      </c>
      <c r="B34" s="25"/>
      <c r="C34" s="22"/>
      <c r="D34" s="22"/>
      <c r="E34" s="22"/>
      <c r="F34" s="22"/>
    </row>
    <row r="35" spans="1:6" x14ac:dyDescent="0.25">
      <c r="B35" s="26"/>
      <c r="C35" s="17"/>
      <c r="D35" s="17"/>
      <c r="E35" s="17"/>
    </row>
    <row r="36" spans="1:6" hidden="1" x14ac:dyDescent="0.25">
      <c r="A36" s="17"/>
      <c r="B36" s="17"/>
      <c r="C36" s="17"/>
      <c r="D36" s="17"/>
    </row>
    <row r="37" spans="1:6" ht="12.75" hidden="1" customHeight="1" x14ac:dyDescent="0.25"/>
    <row r="38" spans="1:6" hidden="1" x14ac:dyDescent="0.25">
      <c r="A38" s="17"/>
      <c r="B38" s="17"/>
      <c r="C38" s="17"/>
      <c r="D38" s="17"/>
      <c r="E38" s="17"/>
    </row>
    <row r="39" spans="1:6" hidden="1" x14ac:dyDescent="0.25">
      <c r="A39" s="17"/>
      <c r="B39" s="17"/>
      <c r="C39" s="17"/>
      <c r="D39" s="17"/>
      <c r="E39" s="17"/>
    </row>
    <row r="40" spans="1:6" hidden="1" x14ac:dyDescent="0.25">
      <c r="A40" s="17"/>
      <c r="B40" s="17"/>
      <c r="C40" s="17"/>
      <c r="D40" s="17"/>
      <c r="E40" s="17"/>
    </row>
    <row r="41" spans="1:6" hidden="1" x14ac:dyDescent="0.25">
      <c r="A41" s="17"/>
      <c r="B41" s="17"/>
      <c r="C41" s="17"/>
      <c r="D41" s="17"/>
      <c r="E41" s="17"/>
    </row>
    <row r="42" spans="1:6" hidden="1" x14ac:dyDescent="0.25">
      <c r="A42" s="17"/>
      <c r="B42" s="17"/>
      <c r="C42" s="17"/>
      <c r="D42" s="17"/>
      <c r="E42" s="17"/>
    </row>
    <row r="43" spans="1:6" x14ac:dyDescent="0.25"/>
  </sheetData>
  <sheetProtection sheet="1" formatCells="0" insertRows="0" deleteRows="0"/>
  <mergeCells count="10">
    <mergeCell ref="D28:E28"/>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7"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A16 A17 A18 A19 A20 A21 A22:A25 A2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B27 B11:B25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7" sqref="B7:F7"/>
    </sheetView>
  </sheetViews>
  <sheetFormatPr defaultColWidth="0" defaultRowHeight="13.2" zeroHeight="1" x14ac:dyDescent="0.25"/>
  <cols>
    <col min="1" max="1" width="35.6640625" customWidth="1"/>
    <col min="2" max="2" width="46.88671875" customWidth="1"/>
    <col min="3" max="3" width="22.109375" customWidth="1"/>
    <col min="4" max="4" width="25.44140625" customWidth="1"/>
    <col min="5" max="6" width="35.6640625" customWidth="1"/>
    <col min="7" max="7" width="38" customWidth="1"/>
    <col min="8" max="10" width="9.109375" hidden="1" customWidth="1"/>
    <col min="11" max="15" width="0" hidden="1" customWidth="1"/>
  </cols>
  <sheetData>
    <row r="1" spans="1:6" ht="26.25" customHeight="1" x14ac:dyDescent="0.25">
      <c r="A1" s="159" t="s">
        <v>236</v>
      </c>
      <c r="B1" s="159"/>
      <c r="C1" s="159"/>
      <c r="D1" s="159"/>
      <c r="E1" s="159"/>
      <c r="F1" s="159"/>
    </row>
    <row r="2" spans="1:6" ht="21" customHeight="1" x14ac:dyDescent="0.25">
      <c r="A2" s="3" t="s">
        <v>114</v>
      </c>
      <c r="B2" s="158" t="str">
        <f>'Summary and sign-off'!B2:F2</f>
        <v>External Reporting Board</v>
      </c>
      <c r="C2" s="158"/>
      <c r="D2" s="158"/>
      <c r="E2" s="158"/>
      <c r="F2" s="158"/>
    </row>
    <row r="3" spans="1:6" ht="31.2" x14ac:dyDescent="0.25">
      <c r="A3" s="3" t="s">
        <v>115</v>
      </c>
      <c r="B3" s="158" t="str">
        <f>'Summary and sign-off'!B3:F3</f>
        <v>Wendy Venter</v>
      </c>
      <c r="C3" s="158"/>
      <c r="D3" s="158"/>
      <c r="E3" s="158"/>
      <c r="F3" s="158"/>
    </row>
    <row r="4" spans="1:6" ht="21" customHeight="1" x14ac:dyDescent="0.25">
      <c r="A4" s="3" t="s">
        <v>116</v>
      </c>
      <c r="B4" s="158">
        <f>'Summary and sign-off'!B4:F4</f>
        <v>45839</v>
      </c>
      <c r="C4" s="158"/>
      <c r="D4" s="158"/>
      <c r="E4" s="158"/>
      <c r="F4" s="158"/>
    </row>
    <row r="5" spans="1:6" ht="21" customHeight="1" x14ac:dyDescent="0.25">
      <c r="A5" s="3" t="s">
        <v>117</v>
      </c>
      <c r="B5" s="158">
        <f>'Summary and sign-off'!B5:F5</f>
        <v>46203</v>
      </c>
      <c r="C5" s="158"/>
      <c r="D5" s="158"/>
      <c r="E5" s="158"/>
      <c r="F5" s="158"/>
    </row>
    <row r="6" spans="1:6" ht="21" customHeight="1" x14ac:dyDescent="0.25">
      <c r="A6" s="3" t="s">
        <v>237</v>
      </c>
      <c r="B6" s="152" t="s">
        <v>84</v>
      </c>
      <c r="C6" s="152"/>
      <c r="D6" s="152"/>
      <c r="E6" s="152"/>
      <c r="F6" s="152"/>
    </row>
    <row r="7" spans="1:6" ht="21" customHeight="1" x14ac:dyDescent="0.25">
      <c r="A7" s="3" t="s">
        <v>58</v>
      </c>
      <c r="B7" s="152" t="s">
        <v>86</v>
      </c>
      <c r="C7" s="152"/>
      <c r="D7" s="152"/>
      <c r="E7" s="152"/>
      <c r="F7" s="152"/>
    </row>
    <row r="8" spans="1:6" ht="36" customHeight="1" x14ac:dyDescent="0.25">
      <c r="A8" s="166" t="s">
        <v>238</v>
      </c>
      <c r="B8" s="166"/>
      <c r="C8" s="166"/>
      <c r="D8" s="166"/>
      <c r="E8" s="166"/>
      <c r="F8" s="166"/>
    </row>
    <row r="9" spans="1:6" ht="36" customHeight="1" x14ac:dyDescent="0.25">
      <c r="A9" s="170" t="s">
        <v>239</v>
      </c>
      <c r="B9" s="171"/>
      <c r="C9" s="171"/>
      <c r="D9" s="171"/>
      <c r="E9" s="171"/>
      <c r="F9" s="171"/>
    </row>
    <row r="10" spans="1:6" ht="39" customHeight="1" x14ac:dyDescent="0.25">
      <c r="A10" s="24" t="s">
        <v>144</v>
      </c>
      <c r="B10" s="108" t="s">
        <v>240</v>
      </c>
      <c r="C10" s="108" t="s">
        <v>241</v>
      </c>
      <c r="D10" s="108" t="s">
        <v>242</v>
      </c>
      <c r="E10" s="108" t="s">
        <v>243</v>
      </c>
      <c r="F10" s="108" t="s">
        <v>244</v>
      </c>
    </row>
    <row r="11" spans="1:6" s="2" customFormat="1" ht="39.6" x14ac:dyDescent="0.25">
      <c r="A11" s="113">
        <v>45968</v>
      </c>
      <c r="B11" s="118" t="s">
        <v>245</v>
      </c>
      <c r="C11" s="121" t="s">
        <v>100</v>
      </c>
      <c r="D11" s="118" t="s">
        <v>246</v>
      </c>
      <c r="E11" s="122" t="s">
        <v>96</v>
      </c>
      <c r="F11" s="119" t="s">
        <v>247</v>
      </c>
    </row>
    <row r="12" spans="1:6" s="2" customFormat="1" x14ac:dyDescent="0.25">
      <c r="A12" s="113"/>
      <c r="B12" s="120"/>
      <c r="C12" s="121"/>
      <c r="D12" s="120"/>
      <c r="E12" s="122"/>
      <c r="F12" s="123"/>
    </row>
    <row r="13" spans="1:6" s="2" customFormat="1" x14ac:dyDescent="0.25">
      <c r="A13" s="113"/>
      <c r="B13" s="120"/>
      <c r="C13" s="121"/>
      <c r="D13" s="120"/>
      <c r="E13" s="122"/>
      <c r="F13" s="123"/>
    </row>
    <row r="14" spans="1:6" s="2" customFormat="1" x14ac:dyDescent="0.25">
      <c r="A14" s="113"/>
      <c r="B14" s="120"/>
      <c r="C14" s="121"/>
      <c r="D14" s="120"/>
      <c r="E14" s="122"/>
      <c r="F14" s="123"/>
    </row>
    <row r="15" spans="1:6" s="2" customFormat="1" x14ac:dyDescent="0.25">
      <c r="A15" s="113"/>
      <c r="B15" s="120"/>
      <c r="C15" s="121"/>
      <c r="D15" s="120"/>
      <c r="E15" s="122"/>
      <c r="F15" s="123"/>
    </row>
    <row r="16" spans="1:6" s="2" customFormat="1" x14ac:dyDescent="0.25">
      <c r="A16" s="113"/>
      <c r="B16" s="120"/>
      <c r="C16" s="121"/>
      <c r="D16" s="120"/>
      <c r="E16" s="122"/>
      <c r="F16" s="123"/>
    </row>
    <row r="17" spans="1:7" s="2" customFormat="1" x14ac:dyDescent="0.25">
      <c r="A17" s="113"/>
      <c r="B17" s="120"/>
      <c r="C17" s="121"/>
      <c r="D17" s="120"/>
      <c r="E17" s="122"/>
      <c r="F17" s="123"/>
    </row>
    <row r="18" spans="1:7" s="2" customFormat="1" x14ac:dyDescent="0.25">
      <c r="A18" s="113"/>
      <c r="B18" s="120"/>
      <c r="C18" s="121"/>
      <c r="D18" s="120"/>
      <c r="E18" s="122"/>
      <c r="F18" s="123"/>
    </row>
    <row r="19" spans="1:7" s="2" customFormat="1" x14ac:dyDescent="0.25">
      <c r="A19" s="113"/>
      <c r="B19" s="120"/>
      <c r="C19" s="121"/>
      <c r="D19" s="120"/>
      <c r="E19" s="122"/>
      <c r="F19" s="123"/>
    </row>
    <row r="20" spans="1:7" s="2" customFormat="1" x14ac:dyDescent="0.25">
      <c r="A20" s="113"/>
      <c r="B20" s="120"/>
      <c r="C20" s="121"/>
      <c r="D20" s="120"/>
      <c r="E20" s="122"/>
      <c r="F20" s="123"/>
    </row>
    <row r="21" spans="1:7" s="2" customFormat="1" x14ac:dyDescent="0.25">
      <c r="A21" s="113"/>
      <c r="B21" s="120"/>
      <c r="C21" s="121"/>
      <c r="D21" s="120"/>
      <c r="E21" s="122"/>
      <c r="F21" s="123"/>
    </row>
    <row r="22" spans="1:7" s="2" customFormat="1" x14ac:dyDescent="0.25">
      <c r="A22" s="113"/>
      <c r="B22" s="120"/>
      <c r="C22" s="121"/>
      <c r="D22" s="120"/>
      <c r="E22" s="122"/>
      <c r="F22" s="123"/>
    </row>
    <row r="23" spans="1:7" s="2" customFormat="1" x14ac:dyDescent="0.25">
      <c r="A23" s="113"/>
      <c r="B23" s="120"/>
      <c r="C23" s="121"/>
      <c r="D23" s="120"/>
      <c r="E23" s="122"/>
      <c r="F23" s="123"/>
    </row>
    <row r="24" spans="1:7" s="2" customFormat="1" hidden="1" x14ac:dyDescent="0.25">
      <c r="A24" s="92"/>
      <c r="B24" s="97"/>
      <c r="C24" s="99"/>
      <c r="D24" s="97"/>
      <c r="E24" s="100"/>
      <c r="F24" s="98"/>
    </row>
    <row r="25" spans="1:7" ht="34.5" customHeight="1" x14ac:dyDescent="0.25">
      <c r="A25" s="109" t="s">
        <v>248</v>
      </c>
      <c r="B25" s="110" t="s">
        <v>249</v>
      </c>
      <c r="C25" s="111">
        <f>C26+C27</f>
        <v>1</v>
      </c>
      <c r="D25" s="112" t="str">
        <f>IF(SUBTOTAL(3,C11:C24)=SUBTOTAL(103,C11:C24),'Summary and sign-off'!$A$48,'Summary and sign-off'!$A$49)</f>
        <v>Check - there are no hidden rows with data</v>
      </c>
      <c r="E25" s="157" t="str">
        <f>IF('Summary and sign-off'!F60='Summary and sign-off'!F54,'Summary and sign-off'!A52,'Summary and sign-off'!A50)</f>
        <v>Check - each entry provides sufficient information</v>
      </c>
      <c r="F25" s="157"/>
      <c r="G25" s="2"/>
    </row>
    <row r="26" spans="1:7" ht="25.5" customHeight="1" x14ac:dyDescent="0.3">
      <c r="A26" s="53"/>
      <c r="B26" s="54" t="s">
        <v>100</v>
      </c>
      <c r="C26" s="55">
        <f>COUNTIF(C11:C24,'Summary and sign-off'!A45)</f>
        <v>1</v>
      </c>
      <c r="D26" s="14"/>
      <c r="E26" s="15"/>
      <c r="F26" s="16"/>
    </row>
    <row r="27" spans="1:7" ht="25.5" customHeight="1" x14ac:dyDescent="0.3">
      <c r="A27" s="53"/>
      <c r="B27" s="54" t="s">
        <v>101</v>
      </c>
      <c r="C27" s="55">
        <f>COUNTIF(C11:C24,'Summary and sign-off'!A46)</f>
        <v>0</v>
      </c>
      <c r="D27" s="14"/>
      <c r="E27" s="15"/>
      <c r="F27" s="16"/>
    </row>
    <row r="28" spans="1:7" x14ac:dyDescent="0.25">
      <c r="A28" s="17"/>
      <c r="B28" s="18"/>
      <c r="C28" s="17"/>
      <c r="D28" s="19"/>
      <c r="E28" s="19"/>
      <c r="F28" s="17"/>
    </row>
    <row r="29" spans="1:7" x14ac:dyDescent="0.25">
      <c r="A29" s="18" t="s">
        <v>235</v>
      </c>
      <c r="B29" s="18"/>
      <c r="C29" s="18"/>
      <c r="D29" s="18"/>
      <c r="E29" s="18"/>
      <c r="F29" s="18"/>
    </row>
    <row r="30" spans="1:7" ht="12.6" customHeight="1" x14ac:dyDescent="0.25">
      <c r="A30" s="20" t="s">
        <v>213</v>
      </c>
      <c r="B30" s="17"/>
      <c r="C30" s="17"/>
      <c r="D30" s="17"/>
      <c r="E30" s="17"/>
    </row>
    <row r="31" spans="1:7" x14ac:dyDescent="0.25">
      <c r="A31" s="20" t="s">
        <v>82</v>
      </c>
      <c r="B31" s="19"/>
      <c r="C31" s="17"/>
      <c r="D31" s="17"/>
      <c r="E31" s="17"/>
      <c r="F31" s="17"/>
    </row>
    <row r="32" spans="1:7" x14ac:dyDescent="0.25">
      <c r="A32" s="20" t="s">
        <v>250</v>
      </c>
      <c r="B32" s="21"/>
      <c r="C32" s="21"/>
      <c r="D32" s="21"/>
      <c r="E32" s="21"/>
      <c r="F32" s="21"/>
    </row>
    <row r="33" spans="1:6" ht="12.75" customHeight="1" x14ac:dyDescent="0.25">
      <c r="A33" s="20" t="s">
        <v>251</v>
      </c>
      <c r="B33" s="17"/>
      <c r="C33" s="17"/>
      <c r="D33" s="17"/>
      <c r="E33" s="17"/>
      <c r="F33" s="17"/>
    </row>
    <row r="34" spans="1:6" ht="12.9" customHeight="1" x14ac:dyDescent="0.25">
      <c r="A34" s="20" t="s">
        <v>252</v>
      </c>
      <c r="B34" s="17"/>
      <c r="C34" s="17"/>
      <c r="D34" s="17"/>
      <c r="E34" s="17"/>
      <c r="F34" s="17"/>
    </row>
    <row r="35" spans="1:6" x14ac:dyDescent="0.25">
      <c r="A35" s="20" t="s">
        <v>253</v>
      </c>
      <c r="C35" s="17"/>
      <c r="D35" s="17"/>
      <c r="E35" s="17"/>
      <c r="F35" s="17"/>
    </row>
    <row r="36" spans="1:6" ht="12.75" customHeight="1" x14ac:dyDescent="0.25">
      <c r="A36" s="20" t="s">
        <v>140</v>
      </c>
      <c r="B36" s="20"/>
      <c r="C36" s="22"/>
      <c r="D36" s="22"/>
      <c r="E36" s="22"/>
      <c r="F36" s="22"/>
    </row>
    <row r="37" spans="1:6" ht="12.75" customHeight="1" x14ac:dyDescent="0.25">
      <c r="A37" s="20"/>
      <c r="B37" s="20"/>
      <c r="C37" s="22"/>
      <c r="D37" s="22"/>
      <c r="E37" s="22"/>
      <c r="F37" s="22"/>
    </row>
    <row r="38" spans="1:6" ht="12.75" hidden="1" customHeight="1" x14ac:dyDescent="0.25">
      <c r="A38" s="20"/>
      <c r="B38" s="20"/>
      <c r="C38" s="22"/>
      <c r="D38" s="22"/>
      <c r="E38" s="22"/>
      <c r="F38" s="22"/>
    </row>
    <row r="41" spans="1:6" hidden="1" x14ac:dyDescent="0.25">
      <c r="A41" s="18"/>
      <c r="B41" s="18"/>
      <c r="C41" s="18"/>
      <c r="D41" s="18"/>
      <c r="E41" s="18"/>
      <c r="F41" s="18"/>
    </row>
    <row r="42" spans="1:6" hidden="1" x14ac:dyDescent="0.25">
      <c r="A42" s="18"/>
      <c r="B42" s="18"/>
      <c r="C42" s="18"/>
      <c r="D42" s="18"/>
      <c r="E42" s="18"/>
      <c r="F42" s="18"/>
    </row>
    <row r="43" spans="1:6" hidden="1" x14ac:dyDescent="0.25">
      <c r="A43" s="18"/>
      <c r="B43" s="18"/>
      <c r="C43" s="18"/>
      <c r="D43" s="18"/>
      <c r="E43" s="18"/>
      <c r="F43" s="18"/>
    </row>
    <row r="44" spans="1:6" hidden="1" x14ac:dyDescent="0.25">
      <c r="A44" s="18"/>
      <c r="B44" s="18"/>
      <c r="C44" s="18"/>
      <c r="D44" s="18"/>
      <c r="E44" s="18"/>
      <c r="F44" s="18"/>
    </row>
    <row r="45" spans="1:6" hidden="1" x14ac:dyDescent="0.25">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f4c7382-8a1d-4277-8406-03ffad03e24b">EXRB-472275435-6313</_dlc_DocId>
    <_dlc_DocIdUrl xmlns="4f4c7382-8a1d-4277-8406-03ffad03e24b">
      <Url>https://xrbgovt.sharepoint.com/sites/FinanceManagement/_layouts/15/DocIdRedir.aspx?ID=EXRB-472275435-6313</Url>
      <Description>EXRB-472275435-6313</Description>
    </_dlc_DocIdUrl>
    <XRBAuthoDoxID xmlns="43619995-018f-4e2c-8089-9af5b1b444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Business Report" ma:contentTypeID="0x010100560B1E3F58F62C458C0EA0EF2D2699C3000E70EBE0BB650E42B43D48FF2B830A65" ma:contentTypeVersion="32" ma:contentTypeDescription="" ma:contentTypeScope="" ma:versionID="149b148c767b671144adec02ef43203d">
  <xsd:schema xmlns:xsd="http://www.w3.org/2001/XMLSchema" xmlns:xs="http://www.w3.org/2001/XMLSchema" xmlns:p="http://schemas.microsoft.com/office/2006/metadata/properties" xmlns:ns2="43619995-018f-4e2c-8089-9af5b1b4449f" xmlns:ns3="4f4c7382-8a1d-4277-8406-03ffad03e24b" targetNamespace="http://schemas.microsoft.com/office/2006/metadata/properties" ma:root="true" ma:fieldsID="2cd0e26eb045c4672933ea3dd5855a2a" ns2:_="" ns3:_="">
    <xsd:import namespace="43619995-018f-4e2c-8089-9af5b1b4449f"/>
    <xsd:import namespace="4f4c7382-8a1d-4277-8406-03ffad03e24b"/>
    <xsd:element name="properties">
      <xsd:complexType>
        <xsd:sequence>
          <xsd:element name="documentManagement">
            <xsd:complexType>
              <xsd:all>
                <xsd:element ref="ns2:XRBAuthoDoxI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4c7382-8a1d-4277-8406-03ffad03e24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4c02815c-28df-484f-9884-3bf00d466f96" ContentTypeId="0x010100560B1E3F58F62C458C0EA0EF2D2699C3"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4f4c7382-8a1d-4277-8406-03ffad03e24b"/>
    <ds:schemaRef ds:uri="43619995-018f-4e2c-8089-9af5b1b4449f"/>
  </ds:schemaRefs>
</ds:datastoreItem>
</file>

<file path=customXml/itemProps2.xml><?xml version="1.0" encoding="utf-8"?>
<ds:datastoreItem xmlns:ds="http://schemas.openxmlformats.org/officeDocument/2006/customXml" ds:itemID="{E8F2D24F-EF0F-46A4-9DF4-905801DA5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4f4c7382-8a1d-4277-8406-03ffad03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13AC7F-999D-469F-8AAD-276C3ACA61C6}">
  <ds:schemaRefs>
    <ds:schemaRef ds:uri="Microsoft.SharePoint.Taxonomy.ContentTypeSync"/>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5.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Hospitality</vt:lpstr>
      <vt:lpstr>Travel</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Rowena Lim</cp:lastModifiedBy>
  <cp:revision/>
  <dcterms:created xsi:type="dcterms:W3CDTF">2010-10-17T20:59:02Z</dcterms:created>
  <dcterms:modified xsi:type="dcterms:W3CDTF">2026-07-13T23:34:03Z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0x010100560B1E3F58F62C458C0EA0EF2D2699C3000E70EBE0BB650E42B43D48FF2B830A65</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53aafc39-2a64-4188-8963-e5c9a1b547a7</vt:lpwstr>
  </property>
  <property fmtid="{D5CDD505-2E9C-101B-9397-08002B2CF9AE}" pid="10" name="SharedWithUsers">
    <vt:lpwstr>87;#Ken Smart;#157;#Nehalkumar patel</vt:lpwstr>
  </property>
</Properties>
</file>